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strukcja" sheetId="1" r:id="rId1"/>
    <sheet name="Dane" sheetId="2" r:id="rId2"/>
    <sheet name="Łatwość zadań cząstkowych" sheetId="3" r:id="rId3"/>
    <sheet name="Łatwość zadań cząstkowych (1 - " sheetId="4" r:id="rId4"/>
    <sheet name="Łatwość zadań cząstkowych (7 - " sheetId="5" r:id="rId5"/>
    <sheet name="Łatwość zadań 1" sheetId="6" r:id="rId6"/>
    <sheet name="Łatwość zadań 2" sheetId="7" r:id="rId7"/>
    <sheet name="Wykres obsz wg części egz 1" sheetId="8" r:id="rId8"/>
    <sheet name="Wykres obsz wg części egz 2" sheetId="9" r:id="rId9"/>
    <sheet name="Wykres wymag ogólne" sheetId="10" r:id="rId10"/>
    <sheet name="Wykres wymag szcz" sheetId="11" r:id="rId11"/>
    <sheet name="Arkusz3" sheetId="12" r:id="rId12"/>
  </sheets>
  <definedNames>
    <definedName name="_xlnm.Print_Area" localSheetId="1">'Dane'!$A$1:$AX$61</definedName>
  </definedNames>
  <calcPr fullCalcOnLoad="1"/>
</workbook>
</file>

<file path=xl/sharedStrings.xml><?xml version="1.0" encoding="utf-8"?>
<sst xmlns="http://schemas.openxmlformats.org/spreadsheetml/2006/main" count="319" uniqueCount="180">
  <si>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</si>
  <si>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</si>
  <si>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</si>
  <si>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</si>
  <si>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</si>
  <si>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</si>
  <si>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</si>
  <si>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Średnia arytm.</t>
  </si>
  <si>
    <t>Łatwość</t>
  </si>
  <si>
    <t>Łatwość woj. war.-maz.</t>
  </si>
  <si>
    <t>Łatwość kraj</t>
  </si>
  <si>
    <t>Części egzaminu</t>
  </si>
  <si>
    <t>Wymagania ogólne</t>
  </si>
  <si>
    <t>LP</t>
  </si>
  <si>
    <t>Nr zad.</t>
  </si>
  <si>
    <t>Z1.1</t>
  </si>
  <si>
    <t>Z1.2</t>
  </si>
  <si>
    <t>Z1.3</t>
  </si>
  <si>
    <t>Z1.4</t>
  </si>
  <si>
    <t>Z1.5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</si>
  <si>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</si>
  <si>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</si>
  <si>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</si>
  <si>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</si>
  <si>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</si>
  <si>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</si>
  <si>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</si>
  <si>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</si>
  <si>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</si>
  <si>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</si>
  <si>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</si>
  <si>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</si>
  <si>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</si>
  <si>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</si>
  <si>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</si>
  <si>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</si>
  <si>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</si>
  <si>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</si>
  <si>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</si>
  <si>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</si>
  <si>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</si>
  <si>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</si>
  <si>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</si>
  <si>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</si>
  <si>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</si>
  <si>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</si>
  <si>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</si>
  <si>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</si>
  <si>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</si>
  <si>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Z10.1</t>
  </si>
  <si>
    <t>Z10.2</t>
  </si>
  <si>
    <t>Z10.3</t>
  </si>
  <si>
    <t>Z11.1</t>
  </si>
  <si>
    <t>Z11.2</t>
  </si>
  <si>
    <t>Z11.3</t>
  </si>
  <si>
    <t>Suma</t>
  </si>
  <si>
    <t>Rozumienie ze słuchu</t>
  </si>
  <si>
    <t>Znajomość funkcji językowych</t>
  </si>
  <si>
    <t>Rozumienie tekstów pisanych</t>
  </si>
  <si>
    <t>Znajomość środków językowych</t>
  </si>
  <si>
    <t>I. Znajomość środków językowych</t>
  </si>
  <si>
    <t>II. Rozumienie wypowiedzi</t>
  </si>
  <si>
    <t>IV. Reagowanie na wypowiedzi</t>
  </si>
  <si>
    <t>Liczba pkt</t>
  </si>
  <si>
    <t>Obszar wymagań ogólnych</t>
  </si>
  <si>
    <t>II</t>
  </si>
  <si>
    <t>IV</t>
  </si>
  <si>
    <t>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</si>
  <si>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</si>
  <si>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</si>
  <si>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</si>
  <si>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</si>
  <si>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</si>
  <si>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</si>
  <si>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</si>
  <si>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</si>
  <si>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</si>
  <si>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</si>
  <si>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</si>
  <si>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</si>
  <si>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</si>
  <si>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</si>
  <si>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</si>
  <si>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</si>
  <si>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</si>
  <si>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</si>
  <si>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</si>
  <si>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</si>
  <si>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</si>
  <si>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</si>
  <si>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</si>
  <si>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</si>
  <si>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</si>
  <si>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</si>
  <si>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</si>
  <si>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</si>
  <si>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</si>
  <si>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</si>
  <si>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</si>
  <si>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</si>
  <si>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</si>
  <si>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</si>
  <si>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</si>
  <si>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</si>
  <si>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</si>
  <si>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</si>
  <si>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</si>
  <si>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</si>
  <si>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</si>
  <si>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</si>
  <si>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</si>
  <si>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</si>
  <si>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</si>
  <si>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</si>
  <si>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</si>
  <si>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</si>
  <si>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</si>
  <si>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</si>
  <si>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</si>
  <si>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</si>
  <si>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</si>
  <si>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niemiecki PP</t>
  </si>
  <si>
    <t>Znajomość funkcji językowych – język niemiecki PP</t>
  </si>
  <si>
    <t>Wymaganie szczegółowe</t>
  </si>
  <si>
    <t>Numer zadania</t>
  </si>
  <si>
    <t>2.2)  Uczeń określa główną myśl tekstu.</t>
  </si>
  <si>
    <t>6.1)  Uczeń nawiązuje kontakty towarzyskie.</t>
  </si>
  <si>
    <t>2.3)  Uczeń znajduje w tekście określone informacje.</t>
  </si>
  <si>
    <t>1.1 – 1.3;   2.1 – 2.4;   3.1 – 3.2</t>
  </si>
  <si>
    <t>6.2)  Uczeń stosuje formy grzecznościowe.</t>
  </si>
  <si>
    <t>2.5)  Uczeń określa kontekst wypowiedzi.</t>
  </si>
  <si>
    <t>6.3)  Uczeń uzyskuje i przekazuje proste informacje                    i wyjaśnienia</t>
  </si>
  <si>
    <t>6.5)  Uczeń wyraża swoje opinie i życzenia, pyta o opinie          i życzenia innych.</t>
  </si>
  <si>
    <t xml:space="preserve">6.7)  Uczeń wyraża prośby i podziękowania oraz zgodę            lub odmowę wykonania prośby. </t>
  </si>
  <si>
    <t>Rozumienie tekstów pisanych – język niemiecki PP</t>
  </si>
  <si>
    <t>3.1)  Uczeń określa główną myśl tekstu.</t>
  </si>
  <si>
    <t>3.2)  Uczeń znajduje w tekście określone informacje.</t>
  </si>
  <si>
    <t>3.3)  Uczeń określa intencje nadawcy/autora tekstu.</t>
  </si>
  <si>
    <t>3.4)  Uczeń określa kontekst wypowiedzi.</t>
  </si>
  <si>
    <t>zadanie</t>
  </si>
  <si>
    <t>szkoła</t>
  </si>
  <si>
    <t>województwo</t>
  </si>
  <si>
    <t>kraj</t>
  </si>
  <si>
    <t>Wymagania szczegółowe</t>
  </si>
  <si>
    <t>Zadania</t>
  </si>
  <si>
    <t>1. Uczeń posługuje się bardzo podstawowym zasobem środków językowych (leksykalnych,gramatycznych, ortograficznych) […].</t>
  </si>
  <si>
    <t>2.2) Uczeń określa główną myśl tekstu.</t>
  </si>
  <si>
    <t>2.3) Uczeń znajduje w tekście określone informacje.</t>
  </si>
  <si>
    <t>2.5) Uczeń określa kontekst wypowiedzi.</t>
  </si>
  <si>
    <t>3.1) Uczeń określa główną myśl tekstu.</t>
  </si>
  <si>
    <t>3.2) Uczeń znajduje w tekście określone informacje.</t>
  </si>
  <si>
    <t>3.4) Uczeń określa kontekst wypowiedzi.</t>
  </si>
  <si>
    <t>6.1) Uczeń nawiązuje kontakty towarzyskie.</t>
  </si>
  <si>
    <t>6.2) Uczeń stosuje formy grzecznościowe</t>
  </si>
  <si>
    <t>6.3) Uczeń uzyskuje i przekazuje proste informacje i wyjaśnienia.</t>
  </si>
  <si>
    <t xml:space="preserve">6.7) Uczeń wyraża prośby i podziękowania oraz zgodę lub odmowę wykonania prośby. </t>
  </si>
  <si>
    <t>Zad. cząstkowe</t>
  </si>
  <si>
    <t>6.8) Uczeń prosi o powtórzenie bądź wyjaśnienie tego, co powiedział rozmówca.</t>
  </si>
  <si>
    <t>1.1</t>
  </si>
  <si>
    <t>1.2</t>
  </si>
  <si>
    <t>1.3</t>
  </si>
  <si>
    <t>1.4</t>
  </si>
  <si>
    <t>1.5</t>
  </si>
  <si>
    <t>10.1</t>
  </si>
  <si>
    <t>10.2</t>
  </si>
  <si>
    <t>10.3</t>
  </si>
  <si>
    <t>11.1</t>
  </si>
  <si>
    <t>11.2</t>
  </si>
  <si>
    <t>11.3</t>
  </si>
  <si>
    <t xml:space="preserve">ANALIZA WYNIKÓW EGZAMINU GIMNAZJALNEGO - JĘZYK NIEMIECKI PP (kwiecień 2016) </t>
  </si>
  <si>
    <t>1. Przy pomocy tego skoroszytu można dokonać analizy wyników egzaminu gimnazjalnego  - język niemiecki PP przeprowadzonego  w kwietniu 2016 roku.  Wystarczy elementarna znajomość Excela.</t>
  </si>
  <si>
    <t>Wyniki egzaminu gimnazjalnego z języka niemieckiego PP - kwiecień 2016</t>
  </si>
  <si>
    <t>1.4;   3.3</t>
  </si>
  <si>
    <t>7.1 – 7.2</t>
  </si>
  <si>
    <t>7.3  - 7.4;   8.1 – 8.2;   9.1 – 9.4</t>
  </si>
  <si>
    <t>5.1;   6.2</t>
  </si>
  <si>
    <t xml:space="preserve">4.1;   4.3;   5.3;   6.1   </t>
  </si>
  <si>
    <t>3.3) Uczeń określa intencje nadawcy / autora tekstu.</t>
  </si>
  <si>
    <t xml:space="preserve">6.5) Uczeń wyraża swoje opinie i życzenia, pyta o opinie i życzenia innych.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</si>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</sst>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4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5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3" fillId="35" borderId="12" xfId="0" applyFont="1" applyFill="1" applyBorder="1" applyAlignment="1">
      <alignment horizontal="center" vertical="center" textRotation="90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49" fontId="3" fillId="0" borderId="19" xfId="0" applyNumberFormat="1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49" fontId="3" fillId="0" borderId="23" xfId="0" applyNumberFormat="1" applyFont="1" applyBorder="1" applyAlignment="1">
      <alignment vertical="top"/>
    </xf>
    <xf numFmtId="0" fontId="3" fillId="0" borderId="19" xfId="0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3" fillId="0" borderId="19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niemiecki PP - kwiecień 2016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225"/>
          <c:w val="0.9607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Arkusz3!$G$22:$G$61</c:f>
              <c:strCache>
                <c:ptCount val="4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6.1</c:v>
                </c:pt>
                <c:pt idx="20">
                  <c:v>6.2</c:v>
                </c:pt>
                <c:pt idx="21">
                  <c:v>6.3</c:v>
                </c:pt>
                <c:pt idx="22">
                  <c:v>7.1</c:v>
                </c:pt>
                <c:pt idx="23">
                  <c:v>7.2</c:v>
                </c:pt>
                <c:pt idx="24">
                  <c:v>7.3</c:v>
                </c:pt>
                <c:pt idx="25">
                  <c:v>7.4</c:v>
                </c:pt>
                <c:pt idx="26">
                  <c:v>8.1</c:v>
                </c:pt>
                <c:pt idx="27">
                  <c:v>8.2</c:v>
                </c:pt>
                <c:pt idx="28">
                  <c:v>8.3</c:v>
                </c:pt>
                <c:pt idx="29">
                  <c:v>8.4</c:v>
                </c:pt>
                <c:pt idx="30">
                  <c:v>9.1</c:v>
                </c:pt>
                <c:pt idx="31">
                  <c:v>9.2</c:v>
                </c:pt>
                <c:pt idx="32">
                  <c:v>9.3</c:v>
                </c:pt>
                <c:pt idx="33">
                  <c:v>9.4</c:v>
                </c:pt>
                <c:pt idx="34">
                  <c:v>10.1</c:v>
                </c:pt>
                <c:pt idx="35">
                  <c:v>10.2</c:v>
                </c:pt>
                <c:pt idx="36">
                  <c:v>10.3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</c:strCache>
            </c:strRef>
          </c:cat>
          <c:val>
            <c:numRef>
              <c:f>Arkusz3!$H$22:$H$61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47348124"/>
        <c:axId val="23479933"/>
      </c:barChart>
      <c:catAx>
        <c:axId val="473481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9933"/>
        <c:crossesAt val="0"/>
        <c:auto val="1"/>
        <c:lblOffset val="100"/>
        <c:tickLblSkip val="1"/>
        <c:noMultiLvlLbl val="0"/>
      </c:catAx>
      <c:valAx>
        <c:axId val="23479933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812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1 - 6 - język niemiecki PP - kwiecień 2016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775"/>
          <c:w val="0.908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Arkusz3!$N$22:$N$43</c:f>
              <c:strCache>
                <c:ptCount val="22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6.1</c:v>
                </c:pt>
                <c:pt idx="20">
                  <c:v>6.2</c:v>
                </c:pt>
                <c:pt idx="21">
                  <c:v>6.3</c:v>
                </c:pt>
              </c:strCache>
            </c:strRef>
          </c:cat>
          <c:val>
            <c:numRef>
              <c:f>Arkusz3!$O$22:$O$43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Arkusz3!$P$21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Arkusz3!$N$22:$N$43</c:f>
              <c:strCache>
                <c:ptCount val="22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6.1</c:v>
                </c:pt>
                <c:pt idx="20">
                  <c:v>6.2</c:v>
                </c:pt>
                <c:pt idx="21">
                  <c:v>6.3</c:v>
                </c:pt>
              </c:strCache>
            </c:strRef>
          </c:cat>
          <c:val>
            <c:numRef>
              <c:f>Arkusz3!$P$22:$P$43</c:f>
              <c:numCache>
                <c:ptCount val="22"/>
                <c:pt idx="0">
                  <c:v>0.85</c:v>
                </c:pt>
                <c:pt idx="1">
                  <c:v>0.74</c:v>
                </c:pt>
                <c:pt idx="2">
                  <c:v>0.7</c:v>
                </c:pt>
                <c:pt idx="3">
                  <c:v>0.75</c:v>
                </c:pt>
                <c:pt idx="4">
                  <c:v>0.27</c:v>
                </c:pt>
                <c:pt idx="5">
                  <c:v>0.51</c:v>
                </c:pt>
                <c:pt idx="6">
                  <c:v>0.58</c:v>
                </c:pt>
                <c:pt idx="7">
                  <c:v>0.58</c:v>
                </c:pt>
                <c:pt idx="8">
                  <c:v>0.31</c:v>
                </c:pt>
                <c:pt idx="9">
                  <c:v>0.38</c:v>
                </c:pt>
                <c:pt idx="10">
                  <c:v>0.68</c:v>
                </c:pt>
                <c:pt idx="11">
                  <c:v>0.65</c:v>
                </c:pt>
                <c:pt idx="12">
                  <c:v>0.76</c:v>
                </c:pt>
                <c:pt idx="13">
                  <c:v>0.46</c:v>
                </c:pt>
                <c:pt idx="14">
                  <c:v>0.41</c:v>
                </c:pt>
                <c:pt idx="15">
                  <c:v>0.52</c:v>
                </c:pt>
                <c:pt idx="16">
                  <c:v>0.51</c:v>
                </c:pt>
                <c:pt idx="17">
                  <c:v>0.63</c:v>
                </c:pt>
                <c:pt idx="18">
                  <c:v>0.65</c:v>
                </c:pt>
                <c:pt idx="19">
                  <c:v>0.7</c:v>
                </c:pt>
                <c:pt idx="20">
                  <c:v>0.58</c:v>
                </c:pt>
                <c:pt idx="21">
                  <c:v>0.73</c:v>
                </c:pt>
              </c:numCache>
            </c:numRef>
          </c:val>
        </c:ser>
        <c:ser>
          <c:idx val="2"/>
          <c:order val="2"/>
          <c:tx>
            <c:strRef>
              <c:f>Arkusz3!$Q$21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Arkusz3!$N$22:$N$43</c:f>
              <c:strCache>
                <c:ptCount val="22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2.1</c:v>
                </c:pt>
                <c:pt idx="6">
                  <c:v>2.2</c:v>
                </c:pt>
                <c:pt idx="7">
                  <c:v>2.3</c:v>
                </c:pt>
                <c:pt idx="8">
                  <c:v>2.4</c:v>
                </c:pt>
                <c:pt idx="9">
                  <c:v>3.1</c:v>
                </c:pt>
                <c:pt idx="10">
                  <c:v>3.2</c:v>
                </c:pt>
                <c:pt idx="11">
                  <c:v>3.3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6.1</c:v>
                </c:pt>
                <c:pt idx="20">
                  <c:v>6.2</c:v>
                </c:pt>
                <c:pt idx="21">
                  <c:v>6.3</c:v>
                </c:pt>
              </c:strCache>
            </c:strRef>
          </c:cat>
          <c:val>
            <c:numRef>
              <c:f>Arkusz3!$Q$22:$Q$43</c:f>
              <c:numCache>
                <c:ptCount val="22"/>
                <c:pt idx="0">
                  <c:v>0.83</c:v>
                </c:pt>
                <c:pt idx="1">
                  <c:v>0.78</c:v>
                </c:pt>
                <c:pt idx="2">
                  <c:v>0.73</c:v>
                </c:pt>
                <c:pt idx="3">
                  <c:v>0.8</c:v>
                </c:pt>
                <c:pt idx="4">
                  <c:v>0.3</c:v>
                </c:pt>
                <c:pt idx="5">
                  <c:v>0.56</c:v>
                </c:pt>
                <c:pt idx="6">
                  <c:v>0.6</c:v>
                </c:pt>
                <c:pt idx="7">
                  <c:v>0.62</c:v>
                </c:pt>
                <c:pt idx="8">
                  <c:v>0.36</c:v>
                </c:pt>
                <c:pt idx="9">
                  <c:v>0.42</c:v>
                </c:pt>
                <c:pt idx="10">
                  <c:v>0.67</c:v>
                </c:pt>
                <c:pt idx="11">
                  <c:v>0.65</c:v>
                </c:pt>
                <c:pt idx="12">
                  <c:v>0.76</c:v>
                </c:pt>
                <c:pt idx="13">
                  <c:v>0.52</c:v>
                </c:pt>
                <c:pt idx="14">
                  <c:v>0.46</c:v>
                </c:pt>
                <c:pt idx="15">
                  <c:v>0.56</c:v>
                </c:pt>
                <c:pt idx="16">
                  <c:v>0.57</c:v>
                </c:pt>
                <c:pt idx="17">
                  <c:v>0.69</c:v>
                </c:pt>
                <c:pt idx="18">
                  <c:v>0.69</c:v>
                </c:pt>
                <c:pt idx="19">
                  <c:v>0.72</c:v>
                </c:pt>
                <c:pt idx="20">
                  <c:v>0.63</c:v>
                </c:pt>
                <c:pt idx="21">
                  <c:v>0.77</c:v>
                </c:pt>
              </c:numCache>
            </c:numRef>
          </c:val>
        </c:ser>
        <c:gapWidth val="100"/>
        <c:axId val="9992806"/>
        <c:axId val="22826391"/>
      </c:barChart>
      <c:cat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826391"/>
        <c:crossesAt val="0"/>
        <c:auto val="1"/>
        <c:lblOffset val="100"/>
        <c:tickLblSkip val="1"/>
        <c:noMultiLvlLbl val="0"/>
      </c:catAx>
      <c:valAx>
        <c:axId val="228263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99280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65"/>
          <c:y val="0.4935"/>
          <c:w val="0.061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7 - 11 - język niemiecki PP - kwiecień 2016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475"/>
          <c:w val="0.885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Arkusz3!$N$45:$N$62</c:f>
              <c:strCache>
                <c:ptCount val="18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10.1</c:v>
                </c:pt>
                <c:pt idx="13">
                  <c:v>10.2</c:v>
                </c:pt>
                <c:pt idx="14">
                  <c:v>10.3</c:v>
                </c:pt>
                <c:pt idx="15">
                  <c:v>11.1</c:v>
                </c:pt>
                <c:pt idx="16">
                  <c:v>11.2</c:v>
                </c:pt>
                <c:pt idx="17">
                  <c:v>11.3</c:v>
                </c:pt>
              </c:strCache>
            </c:strRef>
          </c:cat>
          <c:val>
            <c:numRef>
              <c:f>Arkusz3!$O$45:$O$62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Arkusz3!$P$44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Arkusz3!$N$45:$N$62</c:f>
              <c:strCache>
                <c:ptCount val="18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10.1</c:v>
                </c:pt>
                <c:pt idx="13">
                  <c:v>10.2</c:v>
                </c:pt>
                <c:pt idx="14">
                  <c:v>10.3</c:v>
                </c:pt>
                <c:pt idx="15">
                  <c:v>11.1</c:v>
                </c:pt>
                <c:pt idx="16">
                  <c:v>11.2</c:v>
                </c:pt>
                <c:pt idx="17">
                  <c:v>11.3</c:v>
                </c:pt>
              </c:strCache>
            </c:strRef>
          </c:cat>
          <c:val>
            <c:numRef>
              <c:f>Arkusz3!$P$45:$P$62</c:f>
              <c:numCache>
                <c:ptCount val="18"/>
                <c:pt idx="0">
                  <c:v>0.38</c:v>
                </c:pt>
                <c:pt idx="1">
                  <c:v>0.46</c:v>
                </c:pt>
                <c:pt idx="2">
                  <c:v>0.44</c:v>
                </c:pt>
                <c:pt idx="3">
                  <c:v>0.44</c:v>
                </c:pt>
                <c:pt idx="4">
                  <c:v>0.67</c:v>
                </c:pt>
                <c:pt idx="5">
                  <c:v>0.52</c:v>
                </c:pt>
                <c:pt idx="6">
                  <c:v>0.52</c:v>
                </c:pt>
                <c:pt idx="7">
                  <c:v>0.52</c:v>
                </c:pt>
                <c:pt idx="8">
                  <c:v>0.37</c:v>
                </c:pt>
                <c:pt idx="9">
                  <c:v>0.32</c:v>
                </c:pt>
                <c:pt idx="10">
                  <c:v>0.54</c:v>
                </c:pt>
                <c:pt idx="11">
                  <c:v>0.42</c:v>
                </c:pt>
                <c:pt idx="12">
                  <c:v>0.43</c:v>
                </c:pt>
                <c:pt idx="13">
                  <c:v>0.34</c:v>
                </c:pt>
                <c:pt idx="14">
                  <c:v>0.45</c:v>
                </c:pt>
                <c:pt idx="15">
                  <c:v>0.47</c:v>
                </c:pt>
                <c:pt idx="16">
                  <c:v>0.44</c:v>
                </c:pt>
                <c:pt idx="17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Arkusz3!$Q$44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Arkusz3!$N$45:$N$62</c:f>
              <c:strCache>
                <c:ptCount val="18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10.1</c:v>
                </c:pt>
                <c:pt idx="13">
                  <c:v>10.2</c:v>
                </c:pt>
                <c:pt idx="14">
                  <c:v>10.3</c:v>
                </c:pt>
                <c:pt idx="15">
                  <c:v>11.1</c:v>
                </c:pt>
                <c:pt idx="16">
                  <c:v>11.2</c:v>
                </c:pt>
                <c:pt idx="17">
                  <c:v>11.3</c:v>
                </c:pt>
              </c:strCache>
            </c:strRef>
          </c:cat>
          <c:val>
            <c:numRef>
              <c:f>Arkusz3!$Q$45:$Q$62</c:f>
              <c:numCache>
                <c:ptCount val="18"/>
                <c:pt idx="0">
                  <c:v>0.4</c:v>
                </c:pt>
                <c:pt idx="1">
                  <c:v>0.52</c:v>
                </c:pt>
                <c:pt idx="2">
                  <c:v>0.47</c:v>
                </c:pt>
                <c:pt idx="3">
                  <c:v>0.48</c:v>
                </c:pt>
                <c:pt idx="4">
                  <c:v>0.7</c:v>
                </c:pt>
                <c:pt idx="5">
                  <c:v>0.53</c:v>
                </c:pt>
                <c:pt idx="6">
                  <c:v>0.59</c:v>
                </c:pt>
                <c:pt idx="7">
                  <c:v>0.59</c:v>
                </c:pt>
                <c:pt idx="8">
                  <c:v>0.39</c:v>
                </c:pt>
                <c:pt idx="9">
                  <c:v>0.37</c:v>
                </c:pt>
                <c:pt idx="10">
                  <c:v>0.59</c:v>
                </c:pt>
                <c:pt idx="11">
                  <c:v>0.45</c:v>
                </c:pt>
                <c:pt idx="12">
                  <c:v>0.51</c:v>
                </c:pt>
                <c:pt idx="13">
                  <c:v>0.39</c:v>
                </c:pt>
                <c:pt idx="14">
                  <c:v>0.51</c:v>
                </c:pt>
                <c:pt idx="15">
                  <c:v>0.52</c:v>
                </c:pt>
                <c:pt idx="16">
                  <c:v>0.46</c:v>
                </c:pt>
                <c:pt idx="17">
                  <c:v>0.46</c:v>
                </c:pt>
              </c:numCache>
            </c:numRef>
          </c:val>
        </c:ser>
        <c:gapWidth val="100"/>
        <c:axId val="4110928"/>
        <c:axId val="36998353"/>
      </c:bar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6998353"/>
        <c:crossesAt val="0"/>
        <c:auto val="1"/>
        <c:lblOffset val="100"/>
        <c:tickLblSkip val="1"/>
        <c:noMultiLvlLbl val="0"/>
      </c:catAx>
      <c:valAx>
        <c:axId val="369983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11092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345"/>
          <c:w val="0.07675"/>
          <c:h val="0.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PP - kwiecień 2016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425"/>
          <c:w val="0.97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Arkusz3!$E$25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Arkusz3!$D$26:$D$36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Arkusz3!$E$26:$E$36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00"/>
        <c:axId val="64549722"/>
        <c:axId val="44076587"/>
      </c:barChart>
      <c:catAx>
        <c:axId val="64549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4076587"/>
        <c:crossesAt val="0"/>
        <c:auto val="1"/>
        <c:lblOffset val="100"/>
        <c:tickLblSkip val="1"/>
        <c:noMultiLvlLbl val="0"/>
      </c:catAx>
      <c:valAx>
        <c:axId val="44076587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54972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niemiecki - kwiecień 2016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55"/>
          <c:w val="0.838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Arkusz3!$O$4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Arkusz3!$O$5:$O$15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Arkusz3!$P$4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Arkusz3!$P$5:$P$15</c:f>
              <c:numCache>
                <c:ptCount val="11"/>
                <c:pt idx="0">
                  <c:v>0.66</c:v>
                </c:pt>
                <c:pt idx="1">
                  <c:v>0.5</c:v>
                </c:pt>
                <c:pt idx="2">
                  <c:v>0.57</c:v>
                </c:pt>
                <c:pt idx="3">
                  <c:v>0.54</c:v>
                </c:pt>
                <c:pt idx="4">
                  <c:v>0.6</c:v>
                </c:pt>
                <c:pt idx="5">
                  <c:v>0.67</c:v>
                </c:pt>
                <c:pt idx="6">
                  <c:v>0.43</c:v>
                </c:pt>
                <c:pt idx="7">
                  <c:v>0.56</c:v>
                </c:pt>
                <c:pt idx="8">
                  <c:v>0.41</c:v>
                </c:pt>
                <c:pt idx="9">
                  <c:v>0.41</c:v>
                </c:pt>
                <c:pt idx="10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Arkusz3!$Q$4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Arkusz3!$N$5:$N$15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Arkusz3!$Q$5:$Q$15</c:f>
              <c:numCache>
                <c:ptCount val="11"/>
                <c:pt idx="0">
                  <c:v>0.69</c:v>
                </c:pt>
                <c:pt idx="1">
                  <c:v>0.54</c:v>
                </c:pt>
                <c:pt idx="2">
                  <c:v>0.58</c:v>
                </c:pt>
                <c:pt idx="3">
                  <c:v>0.58</c:v>
                </c:pt>
                <c:pt idx="4">
                  <c:v>0.65</c:v>
                </c:pt>
                <c:pt idx="5">
                  <c:v>0.71</c:v>
                </c:pt>
                <c:pt idx="6">
                  <c:v>0.47</c:v>
                </c:pt>
                <c:pt idx="7">
                  <c:v>0.6</c:v>
                </c:pt>
                <c:pt idx="8">
                  <c:v>0.45</c:v>
                </c:pt>
                <c:pt idx="9">
                  <c:v>0.47</c:v>
                </c:pt>
                <c:pt idx="10">
                  <c:v>0.48</c:v>
                </c:pt>
              </c:numCache>
            </c:numRef>
          </c:val>
        </c:ser>
        <c:gapWidth val="100"/>
        <c:axId val="61144964"/>
        <c:axId val="13433765"/>
      </c:bar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3433765"/>
        <c:crossesAt val="0"/>
        <c:auto val="1"/>
        <c:lblOffset val="100"/>
        <c:tickLblSkip val="1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1449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775"/>
          <c:w val="0.108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niemiecki PP - kwiecień 2016</a:t>
            </a:r>
          </a:p>
        </c:rich>
      </c:tx>
      <c:layout>
        <c:manualLayout>
          <c:xMode val="factor"/>
          <c:yMode val="factor"/>
          <c:x val="0.03775"/>
          <c:y val="0.27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5"/>
          <c:y val="0.4625"/>
          <c:w val="0.56625"/>
          <c:h val="0.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Znajomość funkcji językowych</c:v>
                </c:pt>
                <c:pt idx="2">
                  <c:v>Rozumienie tekstów pisanych</c:v>
                </c:pt>
                <c:pt idx="3">
                  <c:v>Znajomość środków językowych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795022"/>
        <c:axId val="14393151"/>
      </c:bar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151"/>
        <c:crossesAt val="0"/>
        <c:auto val="1"/>
        <c:lblOffset val="100"/>
        <c:tickLblSkip val="1"/>
        <c:noMultiLvlLbl val="0"/>
      </c:catAx>
      <c:valAx>
        <c:axId val="143931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niemiecki PP - kwiecień 2016</a:t>
            </a:r>
          </a:p>
        </c:rich>
      </c:tx>
      <c:layout>
        <c:manualLayout>
          <c:xMode val="factor"/>
          <c:yMode val="factor"/>
          <c:x val="-0.013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52"/>
          <c:w val="0.8762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Znajomość funkcji językowych</c:v>
                </c:pt>
                <c:pt idx="2">
                  <c:v>Rozumienie tekstów pisanych</c:v>
                </c:pt>
                <c:pt idx="3">
                  <c:v>Znajomość środków językowych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Znajomość funkcji językowych</c:v>
                </c:pt>
                <c:pt idx="2">
                  <c:v>Rozumienie tekstów pisanych</c:v>
                </c:pt>
                <c:pt idx="3">
                  <c:v>Znajomość środków językowych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0.58</c:v>
                </c:pt>
                <c:pt idx="1">
                  <c:v>0.6</c:v>
                </c:pt>
                <c:pt idx="2">
                  <c:v>0.47</c:v>
                </c:pt>
                <c:pt idx="3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Znajomość funkcji językowych</c:v>
                </c:pt>
                <c:pt idx="2">
                  <c:v>Rozumienie tekstów pisanych</c:v>
                </c:pt>
                <c:pt idx="3">
                  <c:v>Znajomość środków językowych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0.61</c:v>
                </c:pt>
                <c:pt idx="1">
                  <c:v>0.64</c:v>
                </c:pt>
                <c:pt idx="2">
                  <c:v>0.51</c:v>
                </c:pt>
                <c:pt idx="3">
                  <c:v>0.48</c:v>
                </c:pt>
              </c:numCache>
            </c:numRef>
          </c:val>
        </c:ser>
        <c:gapWidth val="100"/>
        <c:axId val="62429496"/>
        <c:axId val="24994553"/>
      </c:bar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994553"/>
        <c:crossesAt val="0"/>
        <c:auto val="1"/>
        <c:lblOffset val="100"/>
        <c:tickLblSkip val="1"/>
        <c:noMultiLvlLbl val="0"/>
      </c:catAx>
      <c:valAx>
        <c:axId val="249945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42949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5315"/>
          <c:w val="0.082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niemiecki PP - kwiecień 2016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125"/>
          <c:w val="0.951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IV. Reagowanie na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624386"/>
        <c:axId val="11292883"/>
      </c:bar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2883"/>
        <c:crossesAt val="0"/>
        <c:auto val="1"/>
        <c:lblOffset val="100"/>
        <c:tickLblSkip val="1"/>
        <c:noMultiLvlLbl val="0"/>
      </c:catAx>
      <c:valAx>
        <c:axId val="112928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szczegółowych język niemiecki PP - kwiecień 2016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575"/>
          <c:w val="0.945"/>
          <c:h val="0.8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Arkusz3!$K$5:$K$18</c:f>
              <c:strCache>
                <c:ptCount val="14"/>
                <c:pt idx="0">
                  <c:v>1. Uczeń posługuje się bardzo podstawowym zasobem środków językowych (leksykalnych,gramatycznych, ortograficznych) […].</c:v>
                </c:pt>
                <c:pt idx="1">
                  <c:v>2.2) Uczeń określa główną myśl tekstu.</c:v>
                </c:pt>
                <c:pt idx="2">
                  <c:v>2.3) Uczeń znajduje w tekście określone informacje.</c:v>
                </c:pt>
                <c:pt idx="3">
                  <c:v>2.5) Uczeń określa kontekst wypowiedzi.</c:v>
                </c:pt>
                <c:pt idx="4">
                  <c:v>3.1) Uczeń określa główną myśl tekstu.</c:v>
                </c:pt>
                <c:pt idx="5">
                  <c:v>3.2) Uczeń znajduje w tekście określone informacje.</c:v>
                </c:pt>
                <c:pt idx="6">
                  <c:v>3.3) Uczeń określa intencje nadawcy / autora tekstu.</c:v>
                </c:pt>
                <c:pt idx="7">
                  <c:v>3.4) Uczeń określa kontekst wypowiedzi.</c:v>
                </c:pt>
                <c:pt idx="8">
                  <c:v>6.1) Uczeń nawiązuje kontakty towarzyskie.</c:v>
                </c:pt>
                <c:pt idx="9">
                  <c:v>6.2) Uczeń stosuje formy grzecznościowe</c:v>
                </c:pt>
                <c:pt idx="10">
                  <c:v>6.3) Uczeń uzyskuje i przekazuje proste informacje i wyjaśnienia.</c:v>
                </c:pt>
                <c:pt idx="11">
                  <c:v>6.5) Uczeń wyraża swoje opinie i życzenia, pyta o opinie i życzenia innych. </c:v>
                </c:pt>
                <c:pt idx="12">
                  <c:v>6.7) Uczeń wyraża prośby i podziękowania oraz zgodę lub odmowę wykonania prośby. </c:v>
                </c:pt>
                <c:pt idx="13">
                  <c:v>6.8) Uczeń prosi o powtórzenie bądź wyjaśnienie tego, co powiedział rozmówca.</c:v>
                </c:pt>
              </c:strCache>
            </c:strRef>
          </c:cat>
          <c:val>
            <c:numRef>
              <c:f>Arkusz3!$L$5:$L$18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4527084"/>
        <c:axId val="42308301"/>
      </c:barChart>
      <c:catAx>
        <c:axId val="345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8301"/>
        <c:crossesAt val="0"/>
        <c:auto val="1"/>
        <c:lblOffset val="100"/>
        <c:tickLblSkip val="1"/>
        <c:noMultiLvlLbl val="0"/>
      </c:catAx>
      <c:valAx>
        <c:axId val="42308301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7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7</xdr:col>
      <xdr:colOff>238125</xdr:colOff>
      <xdr:row>54</xdr:row>
      <xdr:rowOff>47625</xdr:rowOff>
    </xdr:to>
    <xdr:graphicFrame>
      <xdr:nvGraphicFramePr>
        <xdr:cNvPr id="1" name="Wykres 1"/>
        <xdr:cNvGraphicFramePr/>
      </xdr:nvGraphicFramePr>
      <xdr:xfrm>
        <a:off x="342900" y="171450"/>
        <a:ext cx="52959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85725</xdr:rowOff>
    </xdr:from>
    <xdr:to>
      <xdr:col>19</xdr:col>
      <xdr:colOff>171450</xdr:colOff>
      <xdr:row>44</xdr:row>
      <xdr:rowOff>123825</xdr:rowOff>
    </xdr:to>
    <xdr:graphicFrame>
      <xdr:nvGraphicFramePr>
        <xdr:cNvPr id="1" name="Wykres 1"/>
        <xdr:cNvGraphicFramePr/>
      </xdr:nvGraphicFramePr>
      <xdr:xfrm>
        <a:off x="276225" y="3162300"/>
        <a:ext cx="153257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8</xdr:row>
      <xdr:rowOff>142875</xdr:rowOff>
    </xdr:from>
    <xdr:to>
      <xdr:col>15</xdr:col>
      <xdr:colOff>114300</xdr:colOff>
      <xdr:row>36</xdr:row>
      <xdr:rowOff>19050</xdr:rowOff>
    </xdr:to>
    <xdr:graphicFrame>
      <xdr:nvGraphicFramePr>
        <xdr:cNvPr id="1" name="Wykres 1"/>
        <xdr:cNvGraphicFramePr/>
      </xdr:nvGraphicFramePr>
      <xdr:xfrm>
        <a:off x="561975" y="1752600"/>
        <a:ext cx="11944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28575</xdr:rowOff>
    </xdr:from>
    <xdr:to>
      <xdr:col>13</xdr:col>
      <xdr:colOff>9525</xdr:colOff>
      <xdr:row>37</xdr:row>
      <xdr:rowOff>9525</xdr:rowOff>
    </xdr:to>
    <xdr:graphicFrame>
      <xdr:nvGraphicFramePr>
        <xdr:cNvPr id="1" name="Wykres 1"/>
        <xdr:cNvGraphicFramePr/>
      </xdr:nvGraphicFramePr>
      <xdr:xfrm>
        <a:off x="1581150" y="838200"/>
        <a:ext cx="84582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38</xdr:row>
      <xdr:rowOff>57150</xdr:rowOff>
    </xdr:to>
    <xdr:graphicFrame>
      <xdr:nvGraphicFramePr>
        <xdr:cNvPr id="1" name="Wykres 1"/>
        <xdr:cNvGraphicFramePr/>
      </xdr:nvGraphicFramePr>
      <xdr:xfrm>
        <a:off x="809625" y="28575"/>
        <a:ext cx="85058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114300</xdr:rowOff>
    </xdr:from>
    <xdr:to>
      <xdr:col>12</xdr:col>
      <xdr:colOff>152400</xdr:colOff>
      <xdr:row>33</xdr:row>
      <xdr:rowOff>76200</xdr:rowOff>
    </xdr:to>
    <xdr:graphicFrame>
      <xdr:nvGraphicFramePr>
        <xdr:cNvPr id="1" name="Wykres 1"/>
        <xdr:cNvGraphicFramePr/>
      </xdr:nvGraphicFramePr>
      <xdr:xfrm>
        <a:off x="800100" y="114300"/>
        <a:ext cx="86106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8</xdr:row>
      <xdr:rowOff>114300</xdr:rowOff>
    </xdr:from>
    <xdr:to>
      <xdr:col>16</xdr:col>
      <xdr:colOff>304800</xdr:colOff>
      <xdr:row>39</xdr:row>
      <xdr:rowOff>142875</xdr:rowOff>
    </xdr:to>
    <xdr:graphicFrame>
      <xdr:nvGraphicFramePr>
        <xdr:cNvPr id="1" name="Wykres 1"/>
        <xdr:cNvGraphicFramePr/>
      </xdr:nvGraphicFramePr>
      <xdr:xfrm>
        <a:off x="1543050" y="1409700"/>
        <a:ext cx="111061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11</xdr:col>
      <xdr:colOff>104775</xdr:colOff>
      <xdr:row>37</xdr:row>
      <xdr:rowOff>76200</xdr:rowOff>
    </xdr:to>
    <xdr:graphicFrame>
      <xdr:nvGraphicFramePr>
        <xdr:cNvPr id="1" name="Wykres 1"/>
        <xdr:cNvGraphicFramePr/>
      </xdr:nvGraphicFramePr>
      <xdr:xfrm>
        <a:off x="342900" y="171450"/>
        <a:ext cx="82486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12</xdr:col>
      <xdr:colOff>19050</xdr:colOff>
      <xdr:row>34</xdr:row>
      <xdr:rowOff>95250</xdr:rowOff>
    </xdr:to>
    <xdr:graphicFrame>
      <xdr:nvGraphicFramePr>
        <xdr:cNvPr id="1" name="Wykres 1"/>
        <xdr:cNvGraphicFramePr/>
      </xdr:nvGraphicFramePr>
      <xdr:xfrm>
        <a:off x="342900" y="171450"/>
        <a:ext cx="89344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89.8515625" style="0" customWidth="1"/>
  </cols>
  <sheetData>
    <row r="1" ht="21" customHeight="1">
      <c r="A1" s="1" t="s">
        <v>169</v>
      </c>
    </row>
    <row r="3" ht="47.25">
      <c r="A3" s="2" t="s">
        <v>170</v>
      </c>
    </row>
    <row r="4" ht="31.5">
      <c r="A4" s="2" t="s">
        <v>0</v>
      </c>
    </row>
    <row r="5" ht="60" customHeight="1">
      <c r="A5" s="2" t="s">
        <v>1</v>
      </c>
    </row>
    <row r="6" ht="47.25">
      <c r="A6" s="2" t="s">
        <v>2</v>
      </c>
    </row>
    <row r="7" ht="31.5">
      <c r="A7" s="2" t="s">
        <v>3</v>
      </c>
    </row>
    <row r="9" ht="15.75">
      <c r="A9" s="1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O1" sqref="O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S16" sqref="S1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62"/>
  <sheetViews>
    <sheetView zoomScale="70" zoomScaleNormal="70" zoomScaleSheetLayoutView="100" zoomScalePageLayoutView="0" workbookViewId="0" topLeftCell="A1">
      <selection activeCell="Q16" sqref="Q16"/>
    </sheetView>
  </sheetViews>
  <sheetFormatPr defaultColWidth="9.140625" defaultRowHeight="12.75"/>
  <cols>
    <col min="3" max="3" width="30.8515625" style="0" customWidth="1"/>
    <col min="4" max="4" width="8.421875" style="82" customWidth="1"/>
    <col min="5" max="5" width="11.421875" style="82" customWidth="1"/>
    <col min="6" max="6" width="4.8515625" style="0" customWidth="1"/>
    <col min="7" max="7" width="14.7109375" style="0" customWidth="1"/>
    <col min="8" max="8" width="7.00390625" style="0" customWidth="1"/>
    <col min="9" max="9" width="5.8515625" style="0" customWidth="1"/>
    <col min="10" max="10" width="4.8515625" style="0" customWidth="1"/>
    <col min="11" max="11" width="74.00390625" style="0" customWidth="1"/>
    <col min="12" max="12" width="7.7109375" style="0" customWidth="1"/>
    <col min="13" max="13" width="4.8515625" style="0" customWidth="1"/>
    <col min="14" max="14" width="15.28125" style="0" customWidth="1"/>
    <col min="15" max="15" width="7.00390625" style="0" customWidth="1"/>
    <col min="16" max="16" width="11.28125" style="0" customWidth="1"/>
    <col min="17" max="17" width="6.00390625" style="0" customWidth="1"/>
    <col min="18" max="43" width="4.8515625" style="0" customWidth="1"/>
    <col min="44" max="44" width="5.8515625" style="0" customWidth="1"/>
    <col min="45" max="45" width="4.8515625" style="0" customWidth="1"/>
  </cols>
  <sheetData>
    <row r="2" ht="12.75">
      <c r="C2" t="s">
        <v>11</v>
      </c>
    </row>
    <row r="3" spans="4:14" ht="12.75">
      <c r="D3" s="82" t="s">
        <v>140</v>
      </c>
      <c r="E3" s="82" t="s">
        <v>141</v>
      </c>
      <c r="F3" t="s">
        <v>142</v>
      </c>
      <c r="K3" t="s">
        <v>143</v>
      </c>
      <c r="N3" t="s">
        <v>144</v>
      </c>
    </row>
    <row r="4" spans="3:17" ht="12.75">
      <c r="C4" t="str">
        <f>Dane!$AR$6</f>
        <v>Rozumienie ze słuchu</v>
      </c>
      <c r="D4" s="82" t="e">
        <f>Dane!$AR$61</f>
        <v>#DIV/0!</v>
      </c>
      <c r="E4" s="82">
        <v>0.58</v>
      </c>
      <c r="F4" s="82">
        <v>0.61</v>
      </c>
      <c r="L4" t="s">
        <v>140</v>
      </c>
      <c r="O4" t="s">
        <v>140</v>
      </c>
      <c r="P4" s="83" t="s">
        <v>141</v>
      </c>
      <c r="Q4" t="s">
        <v>142</v>
      </c>
    </row>
    <row r="5" spans="3:17" ht="12.75">
      <c r="C5" t="str">
        <f>Dane!$AS$6</f>
        <v>Znajomość funkcji językowych</v>
      </c>
      <c r="D5" s="82" t="e">
        <f>Dane!$AS$61</f>
        <v>#DIV/0!</v>
      </c>
      <c r="E5" s="82">
        <v>0.6</v>
      </c>
      <c r="F5" s="82">
        <v>0.64</v>
      </c>
      <c r="K5" t="s">
        <v>145</v>
      </c>
      <c r="L5" s="82" t="e">
        <f>(Dane!$AK$61+Dane!$AL$61+Dane!$AM$61+Dane!$AN$61+Dane!$AO$61+Dane!$AP$61)/6</f>
        <v>#DIV/0!</v>
      </c>
      <c r="N5" s="84">
        <v>1</v>
      </c>
      <c r="O5" s="85" t="e">
        <f>(Dane!$C$61+Dane!$D$61+Dane!$E$61+Dane!$F$61+Dane!$G$61)/5</f>
        <v>#DIV/0!</v>
      </c>
      <c r="P5">
        <v>0.66</v>
      </c>
      <c r="Q5" s="82">
        <v>0.69</v>
      </c>
    </row>
    <row r="6" spans="3:17" ht="12.75">
      <c r="C6" t="str">
        <f>Dane!$AT$6</f>
        <v>Rozumienie tekstów pisanych</v>
      </c>
      <c r="D6" s="82" t="e">
        <f>Dane!$AT$61</f>
        <v>#DIV/0!</v>
      </c>
      <c r="E6" s="82">
        <v>0.47</v>
      </c>
      <c r="F6" s="82">
        <v>0.51</v>
      </c>
      <c r="K6" s="86" t="s">
        <v>146</v>
      </c>
      <c r="L6" s="82" t="e">
        <f>Dane!$G$61</f>
        <v>#DIV/0!</v>
      </c>
      <c r="N6" s="84">
        <v>2</v>
      </c>
      <c r="O6" s="85" t="e">
        <f>(Dane!$H$61+Dane!$I$61+Dane!$J$61+Dane!$K$61)/4</f>
        <v>#DIV/0!</v>
      </c>
      <c r="P6" s="82">
        <v>0.5</v>
      </c>
      <c r="Q6" s="82">
        <v>0.54</v>
      </c>
    </row>
    <row r="7" spans="3:17" ht="12.75">
      <c r="C7" t="str">
        <f>Dane!$AU$6</f>
        <v>Znajomość środków językowych</v>
      </c>
      <c r="D7" s="82" t="e">
        <f>Dane!$AU$61</f>
        <v>#DIV/0!</v>
      </c>
      <c r="E7" s="82">
        <v>0.42</v>
      </c>
      <c r="F7" s="82">
        <v>0.48</v>
      </c>
      <c r="K7" t="s">
        <v>147</v>
      </c>
      <c r="L7" s="82" t="e">
        <f>(Dane!$C$61+Dane!$D$61+Dane!$E$61+Dane!$H$61+Dane!$I$61+Dane!$J$61+Dane!$K$61+Dane!$L$61+Dane!$M$61)/9</f>
        <v>#DIV/0!</v>
      </c>
      <c r="N7" s="84">
        <v>3</v>
      </c>
      <c r="O7" s="85" t="e">
        <f>(Dane!$L$61+Dane!$M$61+Dane!$N$61)/3</f>
        <v>#DIV/0!</v>
      </c>
      <c r="P7" s="82">
        <v>0.57</v>
      </c>
      <c r="Q7" s="82">
        <v>0.58</v>
      </c>
    </row>
    <row r="8" spans="11:17" ht="12.75">
      <c r="K8" t="s">
        <v>148</v>
      </c>
      <c r="L8" s="82" t="e">
        <f>(Dane!$F$61+Dane!$N$61)/2</f>
        <v>#DIV/0!</v>
      </c>
      <c r="N8" s="84">
        <v>4</v>
      </c>
      <c r="O8" s="85" t="e">
        <f>(Dane!$O$61+Dane!$P$61+Dane!$Q$61+Dane!$R$61)/4</f>
        <v>#DIV/0!</v>
      </c>
      <c r="P8">
        <v>0.54</v>
      </c>
      <c r="Q8" s="82">
        <v>0.58</v>
      </c>
    </row>
    <row r="9" spans="3:17" ht="12.75">
      <c r="C9" t="s">
        <v>12</v>
      </c>
      <c r="K9" t="s">
        <v>149</v>
      </c>
      <c r="L9" s="82" t="e">
        <f>Dane!$AF$61</f>
        <v>#DIV/0!</v>
      </c>
      <c r="N9" s="84">
        <v>5</v>
      </c>
      <c r="O9" s="85" t="e">
        <f>(Dane!$S$61+Dane!$T$61+Dane!$U$61)/3</f>
        <v>#DIV/0!</v>
      </c>
      <c r="P9" s="82">
        <v>0.6</v>
      </c>
      <c r="Q9" s="82">
        <v>0.65</v>
      </c>
    </row>
    <row r="10" spans="4:17" ht="12.75">
      <c r="D10" s="82" t="s">
        <v>140</v>
      </c>
      <c r="K10" t="s">
        <v>150</v>
      </c>
      <c r="L10" s="82" t="e">
        <f>(Dane!$AA$61+Dane!$AB$61+Dane!$AC$61+Dane!$AD$61+Dane!$AG$61+Dane!$AH$61+Dane!$AI$61+Dane!$AJ$61)/8</f>
        <v>#DIV/0!</v>
      </c>
      <c r="N10" s="84">
        <v>6</v>
      </c>
      <c r="O10" s="85" t="e">
        <f>(Dane!$V$61+Dane!$W$61+Dane!$X$61)/3</f>
        <v>#DIV/0!</v>
      </c>
      <c r="P10">
        <v>0.67</v>
      </c>
      <c r="Q10" s="82">
        <v>0.71</v>
      </c>
    </row>
    <row r="11" spans="3:17" ht="12.75">
      <c r="C11" t="str">
        <f>Dane!$AV$6</f>
        <v>I. Znajomość środków językowych</v>
      </c>
      <c r="D11" s="82" t="e">
        <f>Dane!$AV$61</f>
        <v>#DIV/0!</v>
      </c>
      <c r="K11" t="s">
        <v>177</v>
      </c>
      <c r="L11" s="82" t="e">
        <f>Dane!$AE$61</f>
        <v>#DIV/0!</v>
      </c>
      <c r="N11" s="84">
        <v>7</v>
      </c>
      <c r="O11" s="85" t="e">
        <f>(Dane!$Y$61+Dane!$Z$61+Dane!$AA$61+Dane!$AB$61)/4</f>
        <v>#DIV/0!</v>
      </c>
      <c r="P11">
        <v>0.43</v>
      </c>
      <c r="Q11" s="82">
        <v>0.47</v>
      </c>
    </row>
    <row r="12" spans="3:17" ht="12.75">
      <c r="C12" t="str">
        <f>Dane!$AW$6</f>
        <v>II. Rozumienie wypowiedzi</v>
      </c>
      <c r="D12" s="82" t="e">
        <f>Dane!$AW$61</f>
        <v>#DIV/0!</v>
      </c>
      <c r="K12" t="s">
        <v>151</v>
      </c>
      <c r="L12" s="82" t="e">
        <f>(Dane!$Y$61+Dane!$Z$61)/2</f>
        <v>#DIV/0!</v>
      </c>
      <c r="N12" s="84">
        <v>8</v>
      </c>
      <c r="O12" s="85" t="e">
        <f>(Dane!$AC$61+Dane!$AD$61+Dane!$AE$61+Dane!$AF$61)/4</f>
        <v>#DIV/0!</v>
      </c>
      <c r="P12">
        <v>0.56</v>
      </c>
      <c r="Q12" s="82">
        <v>0.6</v>
      </c>
    </row>
    <row r="13" spans="3:17" ht="12.75">
      <c r="C13" t="str">
        <f>Dane!$AX$6</f>
        <v>IV. Reagowanie na wypowiedzi</v>
      </c>
      <c r="D13" s="82" t="e">
        <f>Dane!$AX$61</f>
        <v>#DIV/0!</v>
      </c>
      <c r="K13" t="s">
        <v>152</v>
      </c>
      <c r="L13" s="82" t="e">
        <f>Dane!$X$61</f>
        <v>#DIV/0!</v>
      </c>
      <c r="N13" s="84">
        <v>9</v>
      </c>
      <c r="O13" s="85" t="e">
        <f>(Dane!$AG$61+Dane!$AH$61+Dane!$AI$61+Dane!$AJ$61)/4</f>
        <v>#DIV/0!</v>
      </c>
      <c r="P13">
        <v>0.41</v>
      </c>
      <c r="Q13" s="82">
        <v>0.45</v>
      </c>
    </row>
    <row r="14" spans="11:17" ht="12.75">
      <c r="K14" t="s">
        <v>153</v>
      </c>
      <c r="L14" s="82" t="e">
        <f>Dane!$P$61</f>
        <v>#DIV/0!</v>
      </c>
      <c r="N14" s="84">
        <v>10</v>
      </c>
      <c r="O14" s="85" t="e">
        <f>(Dane!$AK$61+Dane!$AL$61+Dane!$AM$61)/3</f>
        <v>#DIV/0!</v>
      </c>
      <c r="P14">
        <v>0.41</v>
      </c>
      <c r="Q14" s="82">
        <v>0.47</v>
      </c>
    </row>
    <row r="15" spans="11:26" ht="12.75">
      <c r="K15" t="s">
        <v>154</v>
      </c>
      <c r="L15" s="82" t="e">
        <f>(Dane!$S$61+Dane!$W$61)/2</f>
        <v>#DIV/0!</v>
      </c>
      <c r="N15" s="84">
        <v>11</v>
      </c>
      <c r="O15" s="85" t="e">
        <f>(Dane!$AN$61+Dane!$AO$61+Dane!$AP$61)/3</f>
        <v>#DIV/0!</v>
      </c>
      <c r="P15">
        <v>0.44</v>
      </c>
      <c r="Q15" s="82">
        <v>0.48</v>
      </c>
      <c r="Z15" s="87"/>
    </row>
    <row r="16" spans="11:12" ht="12.75">
      <c r="K16" t="s">
        <v>178</v>
      </c>
      <c r="L16" s="82" t="e">
        <f>(Dane!$O$61+Dane!$Q$61+Dane!$U$61+Dane!$V$61)/4</f>
        <v>#DIV/0!</v>
      </c>
    </row>
    <row r="17" spans="11:12" ht="12.75">
      <c r="K17" t="s">
        <v>155</v>
      </c>
      <c r="L17" s="82" t="e">
        <f>Dane!$R$61</f>
        <v>#DIV/0!</v>
      </c>
    </row>
    <row r="18" spans="11:12" ht="12.75">
      <c r="K18" t="s">
        <v>157</v>
      </c>
      <c r="L18" s="82" t="e">
        <f>Dane!$T$61</f>
        <v>#DIV/0!</v>
      </c>
    </row>
    <row r="19" spans="11:12" ht="12.75">
      <c r="K19" t="s">
        <v>179</v>
      </c>
      <c r="L19" s="82"/>
    </row>
    <row r="20" spans="7:14" ht="12.75">
      <c r="G20" s="88" t="s">
        <v>156</v>
      </c>
      <c r="L20" s="82"/>
      <c r="N20" t="s">
        <v>156</v>
      </c>
    </row>
    <row r="21" spans="5:45" ht="12.75">
      <c r="E21" s="89"/>
      <c r="F21" s="83"/>
      <c r="G21" s="90"/>
      <c r="H21" s="83" t="s">
        <v>140</v>
      </c>
      <c r="K21" s="83"/>
      <c r="L21" s="83"/>
      <c r="M21" s="83"/>
      <c r="N21" s="90"/>
      <c r="O21" s="83" t="s">
        <v>140</v>
      </c>
      <c r="P21" s="83" t="s">
        <v>141</v>
      </c>
      <c r="Q21" s="83" t="s">
        <v>142</v>
      </c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</row>
    <row r="22" spans="5:45" ht="12.75">
      <c r="E22" s="85"/>
      <c r="F22" s="85"/>
      <c r="G22" s="91" t="s">
        <v>158</v>
      </c>
      <c r="H22" s="85" t="e">
        <f>Dane!$C$61</f>
        <v>#DIV/0!</v>
      </c>
      <c r="K22" s="85"/>
      <c r="L22" s="85"/>
      <c r="M22" s="85"/>
      <c r="N22" s="91" t="s">
        <v>158</v>
      </c>
      <c r="O22" s="85" t="e">
        <f>Dane!$C$61</f>
        <v>#DIV/0!</v>
      </c>
      <c r="P22" s="85">
        <v>0.85</v>
      </c>
      <c r="Q22" s="85">
        <v>0.83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5:45" ht="12.75">
      <c r="E23" s="85"/>
      <c r="F23" s="85"/>
      <c r="G23" s="91" t="s">
        <v>159</v>
      </c>
      <c r="H23" s="85" t="e">
        <f>Dane!$D$61</f>
        <v>#DIV/0!</v>
      </c>
      <c r="K23" s="85"/>
      <c r="L23" s="82"/>
      <c r="M23" s="85"/>
      <c r="N23" s="91" t="s">
        <v>159</v>
      </c>
      <c r="O23" s="85" t="e">
        <f>Dane!$D$61</f>
        <v>#DIV/0!</v>
      </c>
      <c r="P23" s="85">
        <v>0.74</v>
      </c>
      <c r="Q23" s="85">
        <v>0.78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4:45" ht="12.75">
      <c r="D24" s="92" t="s">
        <v>144</v>
      </c>
      <c r="E24" s="85"/>
      <c r="F24" s="85"/>
      <c r="G24" s="91" t="s">
        <v>160</v>
      </c>
      <c r="H24" s="85" t="e">
        <f>Dane!$E$61</f>
        <v>#DIV/0!</v>
      </c>
      <c r="K24" s="93"/>
      <c r="L24" s="93"/>
      <c r="M24" s="93"/>
      <c r="N24" s="91" t="s">
        <v>160</v>
      </c>
      <c r="O24" s="85" t="e">
        <f>Dane!$E$61</f>
        <v>#DIV/0!</v>
      </c>
      <c r="P24" s="85">
        <v>0.7</v>
      </c>
      <c r="Q24" s="85">
        <v>0.73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</row>
    <row r="25" spans="4:45" ht="12.75">
      <c r="D25" s="92"/>
      <c r="E25" s="85" t="s">
        <v>140</v>
      </c>
      <c r="F25" s="94"/>
      <c r="G25" s="91" t="s">
        <v>161</v>
      </c>
      <c r="H25" s="85" t="e">
        <f>Dane!$F$61</f>
        <v>#DIV/0!</v>
      </c>
      <c r="K25" s="94"/>
      <c r="L25" s="94"/>
      <c r="M25" s="94"/>
      <c r="N25" s="91" t="s">
        <v>161</v>
      </c>
      <c r="O25" s="85" t="e">
        <f>Dane!$F$61</f>
        <v>#DIV/0!</v>
      </c>
      <c r="P25">
        <v>0.75</v>
      </c>
      <c r="Q25" s="82">
        <v>0.8</v>
      </c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3"/>
      <c r="AS25" s="93"/>
    </row>
    <row r="26" spans="4:45" ht="12.75">
      <c r="D26" s="84">
        <v>1</v>
      </c>
      <c r="E26" s="85" t="e">
        <f>(Dane!$C$61+Dane!$D$61+Dane!$E$61+Dane!$F$61+Dane!$G$61)/5</f>
        <v>#DIV/0!</v>
      </c>
      <c r="F26" s="89"/>
      <c r="G26" s="91" t="s">
        <v>162</v>
      </c>
      <c r="H26" s="85" t="e">
        <f>Dane!$G$61</f>
        <v>#DIV/0!</v>
      </c>
      <c r="K26" s="83"/>
      <c r="L26" s="83"/>
      <c r="M26" s="83"/>
      <c r="N26" s="91" t="s">
        <v>162</v>
      </c>
      <c r="O26" s="85" t="e">
        <f>Dane!$G$61</f>
        <v>#DIV/0!</v>
      </c>
      <c r="P26" s="89">
        <v>0.27</v>
      </c>
      <c r="Q26" s="89">
        <v>0.3</v>
      </c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</row>
    <row r="27" spans="4:45" ht="12.75">
      <c r="D27" s="84">
        <v>2</v>
      </c>
      <c r="E27" s="85" t="e">
        <f>(Dane!$H$61+Dane!$I$61+Dane!$J$61+Dane!$K$61)/4</f>
        <v>#DIV/0!</v>
      </c>
      <c r="F27" s="89"/>
      <c r="G27" s="95" t="s">
        <v>20</v>
      </c>
      <c r="H27" s="85" t="e">
        <f>Dane!$H$61</f>
        <v>#DIV/0!</v>
      </c>
      <c r="K27" s="83"/>
      <c r="L27" s="83"/>
      <c r="M27" s="83"/>
      <c r="N27" s="95" t="s">
        <v>20</v>
      </c>
      <c r="O27" s="85" t="e">
        <f>Dane!$H$61</f>
        <v>#DIV/0!</v>
      </c>
      <c r="P27" s="89">
        <v>0.51</v>
      </c>
      <c r="Q27" s="89">
        <v>0.56</v>
      </c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</row>
    <row r="28" spans="4:45" ht="12.75">
      <c r="D28" s="84">
        <v>3</v>
      </c>
      <c r="E28" s="85" t="e">
        <f>(Dane!$L$61+Dane!$M$61+Dane!$N$61)/3</f>
        <v>#DIV/0!</v>
      </c>
      <c r="F28" s="89"/>
      <c r="G28" s="95" t="s">
        <v>21</v>
      </c>
      <c r="H28" s="85" t="e">
        <f>Dane!$I$61</f>
        <v>#DIV/0!</v>
      </c>
      <c r="K28" s="83"/>
      <c r="L28" s="83"/>
      <c r="M28" s="83"/>
      <c r="N28" s="95" t="s">
        <v>21</v>
      </c>
      <c r="O28" s="85" t="e">
        <f>Dane!$I$61</f>
        <v>#DIV/0!</v>
      </c>
      <c r="P28" s="89">
        <v>0.58</v>
      </c>
      <c r="Q28" s="89">
        <v>0.6</v>
      </c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</row>
    <row r="29" spans="4:17" ht="12.75">
      <c r="D29" s="84">
        <v>4</v>
      </c>
      <c r="E29" s="85" t="e">
        <f>(Dane!$O$61+Dane!$P$61+Dane!$Q$61+Dane!$R$61)/4</f>
        <v>#DIV/0!</v>
      </c>
      <c r="F29" s="82"/>
      <c r="G29" s="95" t="s">
        <v>22</v>
      </c>
      <c r="H29" s="85" t="e">
        <f>Dane!$J$61</f>
        <v>#DIV/0!</v>
      </c>
      <c r="N29" s="95" t="s">
        <v>22</v>
      </c>
      <c r="O29" s="85" t="e">
        <f>Dane!$J$61</f>
        <v>#DIV/0!</v>
      </c>
      <c r="P29" s="82">
        <v>0.58</v>
      </c>
      <c r="Q29" s="82">
        <v>0.62</v>
      </c>
    </row>
    <row r="30" spans="4:17" ht="12.75">
      <c r="D30" s="84">
        <v>5</v>
      </c>
      <c r="E30" s="85" t="e">
        <f>(Dane!$S$61+Dane!$T$61+Dane!$U$61)/3</f>
        <v>#DIV/0!</v>
      </c>
      <c r="F30" s="82"/>
      <c r="G30" s="95" t="s">
        <v>23</v>
      </c>
      <c r="H30" s="85" t="e">
        <f>Dane!$K$61</f>
        <v>#DIV/0!</v>
      </c>
      <c r="N30" s="95" t="s">
        <v>23</v>
      </c>
      <c r="O30" s="85" t="e">
        <f>Dane!$K$61</f>
        <v>#DIV/0!</v>
      </c>
      <c r="P30" s="82">
        <v>0.31</v>
      </c>
      <c r="Q30" s="82">
        <v>0.36</v>
      </c>
    </row>
    <row r="31" spans="4:17" ht="12.75">
      <c r="D31" s="84">
        <v>6</v>
      </c>
      <c r="E31" s="85" t="e">
        <f>(Dane!$V$61+Dane!$W$61+Dane!$X$61)/3</f>
        <v>#DIV/0!</v>
      </c>
      <c r="F31" s="82"/>
      <c r="G31" s="92" t="s">
        <v>24</v>
      </c>
      <c r="H31" s="85" t="e">
        <f>Dane!$L$61</f>
        <v>#DIV/0!</v>
      </c>
      <c r="N31" s="92" t="s">
        <v>24</v>
      </c>
      <c r="O31" s="85" t="e">
        <f>Dane!$L$61</f>
        <v>#DIV/0!</v>
      </c>
      <c r="P31" s="82">
        <v>0.38</v>
      </c>
      <c r="Q31" s="82">
        <v>0.42</v>
      </c>
    </row>
    <row r="32" spans="4:17" ht="12.75">
      <c r="D32" s="84">
        <v>7</v>
      </c>
      <c r="E32" s="85" t="e">
        <f>(Dane!$Y$61+Dane!$Z$61+Dane!$AA$61+Dane!$AB$61)/4</f>
        <v>#DIV/0!</v>
      </c>
      <c r="F32" s="82"/>
      <c r="G32" s="92" t="s">
        <v>25</v>
      </c>
      <c r="H32" s="85" t="e">
        <f>Dane!$M$61</f>
        <v>#DIV/0!</v>
      </c>
      <c r="N32" s="92" t="s">
        <v>25</v>
      </c>
      <c r="O32" s="85" t="e">
        <f>Dane!$M$61</f>
        <v>#DIV/0!</v>
      </c>
      <c r="P32" s="82">
        <v>0.68</v>
      </c>
      <c r="Q32" s="82">
        <v>0.67</v>
      </c>
    </row>
    <row r="33" spans="4:17" ht="12.75">
      <c r="D33" s="84">
        <v>8</v>
      </c>
      <c r="E33" s="85" t="e">
        <f>(Dane!$AC$61+Dane!$AD$61+Dane!$AE$61+Dane!$AF$61)/4</f>
        <v>#DIV/0!</v>
      </c>
      <c r="F33" s="82"/>
      <c r="G33" s="92" t="s">
        <v>26</v>
      </c>
      <c r="H33" s="85" t="e">
        <f>Dane!$N$61</f>
        <v>#DIV/0!</v>
      </c>
      <c r="N33" s="92" t="s">
        <v>26</v>
      </c>
      <c r="O33" s="85" t="e">
        <f>Dane!$N$61</f>
        <v>#DIV/0!</v>
      </c>
      <c r="P33" s="82">
        <v>0.65</v>
      </c>
      <c r="Q33" s="82">
        <v>0.65</v>
      </c>
    </row>
    <row r="34" spans="4:17" ht="12.75">
      <c r="D34" s="84">
        <v>9</v>
      </c>
      <c r="E34" s="85" t="e">
        <f>(Dane!$AG$61+Dane!$AH$61+Dane!$AI$61+Dane!$AJ$61)/4</f>
        <v>#DIV/0!</v>
      </c>
      <c r="F34" s="82"/>
      <c r="G34" s="92" t="s">
        <v>27</v>
      </c>
      <c r="H34" s="85" t="e">
        <f>Dane!$O$61</f>
        <v>#DIV/0!</v>
      </c>
      <c r="N34" s="92" t="s">
        <v>27</v>
      </c>
      <c r="O34" s="85" t="e">
        <f>Dane!$O$61</f>
        <v>#DIV/0!</v>
      </c>
      <c r="P34" s="82">
        <v>0.76</v>
      </c>
      <c r="Q34" s="82">
        <v>0.76</v>
      </c>
    </row>
    <row r="35" spans="4:17" ht="12.75">
      <c r="D35" s="84">
        <v>10</v>
      </c>
      <c r="E35" s="85" t="e">
        <f>(Dane!$AK$61+Dane!$AL$61+Dane!$AM$61)/3</f>
        <v>#DIV/0!</v>
      </c>
      <c r="F35" s="82"/>
      <c r="G35" s="92" t="s">
        <v>28</v>
      </c>
      <c r="H35" s="85" t="e">
        <f>Dane!$P$61</f>
        <v>#DIV/0!</v>
      </c>
      <c r="N35" s="92" t="s">
        <v>28</v>
      </c>
      <c r="O35" s="85" t="e">
        <f>Dane!$P$61</f>
        <v>#DIV/0!</v>
      </c>
      <c r="P35" s="82">
        <v>0.46</v>
      </c>
      <c r="Q35" s="82">
        <v>0.52</v>
      </c>
    </row>
    <row r="36" spans="4:17" ht="12.75">
      <c r="D36" s="84">
        <v>11</v>
      </c>
      <c r="E36" s="85" t="e">
        <f>(Dane!$AN$61+Dane!$AO$61+Dane!$AP$61)/3</f>
        <v>#DIV/0!</v>
      </c>
      <c r="F36" s="82"/>
      <c r="G36" s="92" t="s">
        <v>29</v>
      </c>
      <c r="H36" s="85" t="e">
        <f>Dane!$Q$61</f>
        <v>#DIV/0!</v>
      </c>
      <c r="N36" s="92" t="s">
        <v>29</v>
      </c>
      <c r="O36" s="85" t="e">
        <f>Dane!$Q$61</f>
        <v>#DIV/0!</v>
      </c>
      <c r="P36" s="82">
        <v>0.41</v>
      </c>
      <c r="Q36" s="82">
        <v>0.46</v>
      </c>
    </row>
    <row r="37" spans="5:17" ht="12.75">
      <c r="E37" s="85"/>
      <c r="F37" s="82"/>
      <c r="G37" s="92" t="s">
        <v>30</v>
      </c>
      <c r="H37" s="85" t="e">
        <f>Dane!$R$61</f>
        <v>#DIV/0!</v>
      </c>
      <c r="N37" s="92" t="s">
        <v>30</v>
      </c>
      <c r="O37" s="85" t="e">
        <f>Dane!$R$61</f>
        <v>#DIV/0!</v>
      </c>
      <c r="P37" s="82">
        <v>0.52</v>
      </c>
      <c r="Q37" s="82">
        <v>0.56</v>
      </c>
    </row>
    <row r="38" spans="5:17" ht="12.75">
      <c r="E38" s="85"/>
      <c r="F38" s="82"/>
      <c r="G38" s="92" t="s">
        <v>31</v>
      </c>
      <c r="H38" s="85" t="e">
        <f>Dane!$S$61</f>
        <v>#DIV/0!</v>
      </c>
      <c r="N38" s="92" t="s">
        <v>31</v>
      </c>
      <c r="O38" s="85" t="e">
        <f>Dane!$S$61</f>
        <v>#DIV/0!</v>
      </c>
      <c r="P38" s="82">
        <v>0.51</v>
      </c>
      <c r="Q38" s="82">
        <v>0.57</v>
      </c>
    </row>
    <row r="39" spans="5:17" ht="12.75">
      <c r="E39" s="85"/>
      <c r="F39" s="82"/>
      <c r="G39" s="92" t="s">
        <v>32</v>
      </c>
      <c r="H39" s="85" t="e">
        <f>Dane!$T$61</f>
        <v>#DIV/0!</v>
      </c>
      <c r="N39" s="92" t="s">
        <v>32</v>
      </c>
      <c r="O39" s="85" t="e">
        <f>Dane!$T$61</f>
        <v>#DIV/0!</v>
      </c>
      <c r="P39" s="82">
        <v>0.63</v>
      </c>
      <c r="Q39" s="82">
        <v>0.69</v>
      </c>
    </row>
    <row r="40" spans="5:17" ht="12.75">
      <c r="E40" s="85"/>
      <c r="F40" s="82"/>
      <c r="G40" s="92" t="s">
        <v>33</v>
      </c>
      <c r="H40" s="85" t="e">
        <f>Dane!$U$61</f>
        <v>#DIV/0!</v>
      </c>
      <c r="N40" s="92" t="s">
        <v>33</v>
      </c>
      <c r="O40" s="85" t="e">
        <f>Dane!$U$61</f>
        <v>#DIV/0!</v>
      </c>
      <c r="P40" s="82">
        <v>0.65</v>
      </c>
      <c r="Q40" s="82">
        <v>0.69</v>
      </c>
    </row>
    <row r="41" spans="5:17" ht="12.75">
      <c r="E41" s="85"/>
      <c r="F41" s="82"/>
      <c r="G41" s="92" t="s">
        <v>34</v>
      </c>
      <c r="H41" s="85" t="e">
        <f>Dane!$V$61</f>
        <v>#DIV/0!</v>
      </c>
      <c r="N41" s="92" t="s">
        <v>34</v>
      </c>
      <c r="O41" s="85" t="e">
        <f>Dane!$V$61</f>
        <v>#DIV/0!</v>
      </c>
      <c r="P41" s="82">
        <v>0.7</v>
      </c>
      <c r="Q41" s="82">
        <v>0.72</v>
      </c>
    </row>
    <row r="42" spans="5:17" ht="12.75">
      <c r="E42" s="85"/>
      <c r="F42" s="82"/>
      <c r="G42" s="92" t="s">
        <v>35</v>
      </c>
      <c r="H42" s="85" t="e">
        <f>Dane!$W$61</f>
        <v>#DIV/0!</v>
      </c>
      <c r="N42" s="92" t="s">
        <v>35</v>
      </c>
      <c r="O42" s="85" t="e">
        <f>Dane!$W$61</f>
        <v>#DIV/0!</v>
      </c>
      <c r="P42" s="82">
        <v>0.58</v>
      </c>
      <c r="Q42" s="82">
        <v>0.63</v>
      </c>
    </row>
    <row r="43" spans="5:17" ht="12.75">
      <c r="E43" s="85"/>
      <c r="F43" s="82"/>
      <c r="G43" s="92" t="s">
        <v>36</v>
      </c>
      <c r="H43" s="85" t="e">
        <f>Dane!$X$61</f>
        <v>#DIV/0!</v>
      </c>
      <c r="N43" s="92" t="s">
        <v>36</v>
      </c>
      <c r="O43" s="85" t="e">
        <f>Dane!$X$61</f>
        <v>#DIV/0!</v>
      </c>
      <c r="P43" s="82">
        <v>0.73</v>
      </c>
      <c r="Q43" s="82">
        <v>0.77</v>
      </c>
    </row>
    <row r="44" spans="5:17" ht="12.75">
      <c r="E44" s="85"/>
      <c r="F44" s="82"/>
      <c r="G44" s="92" t="s">
        <v>37</v>
      </c>
      <c r="H44" s="85" t="e">
        <f>Dane!$Y$61</f>
        <v>#DIV/0!</v>
      </c>
      <c r="O44" t="s">
        <v>140</v>
      </c>
      <c r="P44" t="s">
        <v>141</v>
      </c>
      <c r="Q44" t="s">
        <v>142</v>
      </c>
    </row>
    <row r="45" spans="5:17" ht="12.75">
      <c r="E45" s="85"/>
      <c r="F45" s="82"/>
      <c r="G45" s="92" t="s">
        <v>38</v>
      </c>
      <c r="H45" s="85" t="e">
        <f>Dane!$Z$61</f>
        <v>#DIV/0!</v>
      </c>
      <c r="N45" s="92" t="s">
        <v>37</v>
      </c>
      <c r="O45" s="85" t="e">
        <f>Dane!$Y$61</f>
        <v>#DIV/0!</v>
      </c>
      <c r="P45" s="82">
        <v>0.38</v>
      </c>
      <c r="Q45" s="82">
        <v>0.4</v>
      </c>
    </row>
    <row r="46" spans="5:17" ht="12.75">
      <c r="E46" s="85"/>
      <c r="F46" s="82"/>
      <c r="G46" s="92" t="s">
        <v>39</v>
      </c>
      <c r="H46" s="85" t="e">
        <f>Dane!$AA$61</f>
        <v>#DIV/0!</v>
      </c>
      <c r="N46" s="92" t="s">
        <v>38</v>
      </c>
      <c r="O46" s="85" t="e">
        <f>Dane!$Z$61</f>
        <v>#DIV/0!</v>
      </c>
      <c r="P46" s="82">
        <v>0.46</v>
      </c>
      <c r="Q46" s="82">
        <v>0.52</v>
      </c>
    </row>
    <row r="47" spans="5:17" ht="12.75">
      <c r="E47" s="85"/>
      <c r="F47" s="82"/>
      <c r="G47" s="92" t="s">
        <v>40</v>
      </c>
      <c r="H47" s="85" t="e">
        <f>Dane!$AB$61</f>
        <v>#DIV/0!</v>
      </c>
      <c r="N47" s="92" t="s">
        <v>39</v>
      </c>
      <c r="O47" s="85" t="e">
        <f>Dane!$AA$61</f>
        <v>#DIV/0!</v>
      </c>
      <c r="P47" s="82">
        <v>0.44</v>
      </c>
      <c r="Q47" s="82">
        <v>0.47</v>
      </c>
    </row>
    <row r="48" spans="5:17" ht="12.75">
      <c r="E48" s="85"/>
      <c r="F48" s="82"/>
      <c r="G48" s="92" t="s">
        <v>41</v>
      </c>
      <c r="H48" s="85" t="e">
        <f>Dane!$AC$61</f>
        <v>#DIV/0!</v>
      </c>
      <c r="N48" s="92" t="s">
        <v>40</v>
      </c>
      <c r="O48" s="85" t="e">
        <f>Dane!$AB$61</f>
        <v>#DIV/0!</v>
      </c>
      <c r="P48" s="82">
        <v>0.44</v>
      </c>
      <c r="Q48" s="82">
        <v>0.48</v>
      </c>
    </row>
    <row r="49" spans="5:17" ht="12.75">
      <c r="E49" s="85"/>
      <c r="F49" s="82"/>
      <c r="G49" s="92" t="s">
        <v>42</v>
      </c>
      <c r="H49" s="85" t="e">
        <f>Dane!$AD$61</f>
        <v>#DIV/0!</v>
      </c>
      <c r="N49" s="92" t="s">
        <v>41</v>
      </c>
      <c r="O49" s="85" t="e">
        <f>Dane!$AC$61</f>
        <v>#DIV/0!</v>
      </c>
      <c r="P49">
        <v>0.67</v>
      </c>
      <c r="Q49" s="82">
        <v>0.7</v>
      </c>
    </row>
    <row r="50" spans="5:17" ht="12.75">
      <c r="E50" s="85"/>
      <c r="F50" s="82"/>
      <c r="G50" s="92" t="s">
        <v>43</v>
      </c>
      <c r="H50" s="85" t="e">
        <f>Dane!$AE$61</f>
        <v>#DIV/0!</v>
      </c>
      <c r="N50" s="92" t="s">
        <v>42</v>
      </c>
      <c r="O50" s="85" t="e">
        <f>Dane!$AD$61</f>
        <v>#DIV/0!</v>
      </c>
      <c r="P50">
        <v>0.52</v>
      </c>
      <c r="Q50" s="82">
        <v>0.53</v>
      </c>
    </row>
    <row r="51" spans="5:17" ht="12.75">
      <c r="E51" s="85"/>
      <c r="G51" s="92" t="s">
        <v>44</v>
      </c>
      <c r="H51" s="85" t="e">
        <f>Dane!$AF$61</f>
        <v>#DIV/0!</v>
      </c>
      <c r="N51" s="92" t="s">
        <v>43</v>
      </c>
      <c r="O51" s="85" t="e">
        <f>Dane!$AE$61</f>
        <v>#DIV/0!</v>
      </c>
      <c r="P51">
        <v>0.52</v>
      </c>
      <c r="Q51" s="82">
        <v>0.59</v>
      </c>
    </row>
    <row r="52" spans="5:17" ht="12.75">
      <c r="E52" s="85"/>
      <c r="G52" s="92" t="s">
        <v>45</v>
      </c>
      <c r="H52" s="85" t="e">
        <f>Dane!$AG$61</f>
        <v>#DIV/0!</v>
      </c>
      <c r="N52" s="92" t="s">
        <v>44</v>
      </c>
      <c r="O52" s="85" t="e">
        <f>Dane!$AF$61</f>
        <v>#DIV/0!</v>
      </c>
      <c r="P52">
        <v>0.52</v>
      </c>
      <c r="Q52">
        <v>0.59</v>
      </c>
    </row>
    <row r="53" spans="5:17" ht="12.75">
      <c r="E53" s="85"/>
      <c r="G53" s="92" t="s">
        <v>46</v>
      </c>
      <c r="H53" s="85" t="e">
        <f>Dane!$AH$61</f>
        <v>#DIV/0!</v>
      </c>
      <c r="N53" s="92" t="s">
        <v>45</v>
      </c>
      <c r="O53" s="85" t="e">
        <f>Dane!$AG$61</f>
        <v>#DIV/0!</v>
      </c>
      <c r="P53">
        <v>0.37</v>
      </c>
      <c r="Q53">
        <v>0.39</v>
      </c>
    </row>
    <row r="54" spans="5:17" ht="12.75">
      <c r="E54" s="85"/>
      <c r="G54" s="92" t="s">
        <v>47</v>
      </c>
      <c r="H54" s="85" t="e">
        <f>Dane!$AI$61</f>
        <v>#DIV/0!</v>
      </c>
      <c r="N54" s="92" t="s">
        <v>46</v>
      </c>
      <c r="O54" s="85" t="e">
        <f>Dane!$AH$61</f>
        <v>#DIV/0!</v>
      </c>
      <c r="P54">
        <v>0.32</v>
      </c>
      <c r="Q54">
        <v>0.37</v>
      </c>
    </row>
    <row r="55" spans="5:17" ht="12.75">
      <c r="E55" s="85"/>
      <c r="G55" s="92" t="s">
        <v>48</v>
      </c>
      <c r="H55" s="85" t="e">
        <f>Dane!$AJ$61</f>
        <v>#DIV/0!</v>
      </c>
      <c r="N55" s="92" t="s">
        <v>47</v>
      </c>
      <c r="O55" s="85" t="e">
        <f>Dane!$AI$61</f>
        <v>#DIV/0!</v>
      </c>
      <c r="P55">
        <v>0.54</v>
      </c>
      <c r="Q55">
        <v>0.59</v>
      </c>
    </row>
    <row r="56" spans="5:17" ht="12.75">
      <c r="E56" s="85"/>
      <c r="G56" s="92" t="s">
        <v>163</v>
      </c>
      <c r="H56" s="85" t="e">
        <f>Dane!$AK$61</f>
        <v>#DIV/0!</v>
      </c>
      <c r="N56" s="92" t="s">
        <v>48</v>
      </c>
      <c r="O56" s="85" t="e">
        <f>Dane!$AJ$61</f>
        <v>#DIV/0!</v>
      </c>
      <c r="P56">
        <v>0.42</v>
      </c>
      <c r="Q56" s="82">
        <v>0.45</v>
      </c>
    </row>
    <row r="57" spans="5:17" ht="12.75">
      <c r="E57" s="85"/>
      <c r="G57" s="92" t="s">
        <v>164</v>
      </c>
      <c r="H57" s="85" t="e">
        <f>Dane!$AL$61</f>
        <v>#DIV/0!</v>
      </c>
      <c r="N57" s="92" t="s">
        <v>163</v>
      </c>
      <c r="O57" s="85" t="e">
        <f>Dane!$AK$61</f>
        <v>#DIV/0!</v>
      </c>
      <c r="P57">
        <v>0.43</v>
      </c>
      <c r="Q57" s="82">
        <v>0.51</v>
      </c>
    </row>
    <row r="58" spans="5:17" ht="12.75">
      <c r="E58" s="85"/>
      <c r="G58" s="92" t="s">
        <v>165</v>
      </c>
      <c r="H58" s="85" t="e">
        <f>Dane!$AM$61</f>
        <v>#DIV/0!</v>
      </c>
      <c r="N58" s="92" t="s">
        <v>164</v>
      </c>
      <c r="O58" s="85" t="e">
        <f>Dane!$AL$61</f>
        <v>#DIV/0!</v>
      </c>
      <c r="P58">
        <v>0.34</v>
      </c>
      <c r="Q58" s="82">
        <v>0.39</v>
      </c>
    </row>
    <row r="59" spans="5:17" ht="12.75">
      <c r="E59" s="85"/>
      <c r="G59" s="92" t="s">
        <v>166</v>
      </c>
      <c r="H59" s="85" t="e">
        <f>Dane!$AN$61</f>
        <v>#DIV/0!</v>
      </c>
      <c r="N59" s="92" t="s">
        <v>165</v>
      </c>
      <c r="O59" s="85" t="e">
        <f>Dane!$AM$61</f>
        <v>#DIV/0!</v>
      </c>
      <c r="P59">
        <v>0.45</v>
      </c>
      <c r="Q59">
        <v>0.51</v>
      </c>
    </row>
    <row r="60" spans="5:17" ht="12.75">
      <c r="E60" s="85"/>
      <c r="G60" s="92" t="s">
        <v>167</v>
      </c>
      <c r="H60" s="85" t="e">
        <f>Dane!$AO$61</f>
        <v>#DIV/0!</v>
      </c>
      <c r="N60" s="92" t="s">
        <v>166</v>
      </c>
      <c r="O60" s="85" t="e">
        <f>Dane!$AN$61</f>
        <v>#DIV/0!</v>
      </c>
      <c r="P60">
        <v>0.47</v>
      </c>
      <c r="Q60">
        <v>0.52</v>
      </c>
    </row>
    <row r="61" spans="5:17" ht="12.75">
      <c r="E61" s="85"/>
      <c r="G61" s="92" t="s">
        <v>168</v>
      </c>
      <c r="H61" s="85" t="e">
        <f>Dane!$AP$61</f>
        <v>#DIV/0!</v>
      </c>
      <c r="N61" s="92" t="s">
        <v>167</v>
      </c>
      <c r="O61" s="85" t="e">
        <f>Dane!$AO$61</f>
        <v>#DIV/0!</v>
      </c>
      <c r="P61">
        <v>0.44</v>
      </c>
      <c r="Q61">
        <v>0.46</v>
      </c>
    </row>
    <row r="62" spans="14:17" ht="12.75">
      <c r="N62" s="92" t="s">
        <v>168</v>
      </c>
      <c r="O62" s="85" t="e">
        <f>Dane!$AP$61</f>
        <v>#DIV/0!</v>
      </c>
      <c r="P62">
        <v>0.42</v>
      </c>
      <c r="Q62">
        <v>0.46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="70" zoomScaleNormal="70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57421875" style="3" customWidth="1"/>
    <col min="2" max="2" width="12.140625" style="3" customWidth="1"/>
    <col min="3" max="36" width="5.57421875" style="3" customWidth="1"/>
    <col min="37" max="38" width="6.8515625" style="3" customWidth="1"/>
    <col min="39" max="42" width="6.421875" style="3" customWidth="1"/>
    <col min="43" max="43" width="6.421875" style="4" customWidth="1"/>
    <col min="44" max="46" width="9.140625" style="3" customWidth="1"/>
    <col min="47" max="47" width="10.28125" style="3" customWidth="1"/>
    <col min="48" max="16384" width="9.140625" style="3" customWidth="1"/>
  </cols>
  <sheetData>
    <row r="1" spans="1:42" ht="15.75">
      <c r="A1" s="108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8" ht="15.75">
      <c r="A2" s="109" t="s">
        <v>5</v>
      </c>
      <c r="B2" s="109"/>
      <c r="C2" s="109"/>
      <c r="D2" s="109"/>
      <c r="E2" s="109"/>
      <c r="F2" s="109"/>
      <c r="G2" s="109"/>
      <c r="H2" s="109"/>
    </row>
    <row r="3" spans="1:50" ht="15.75" customHeight="1">
      <c r="A3" s="110" t="s">
        <v>6</v>
      </c>
      <c r="B3" s="110"/>
      <c r="C3" s="110"/>
      <c r="D3" s="110"/>
      <c r="E3" s="6"/>
      <c r="G3" s="110" t="s">
        <v>7</v>
      </c>
      <c r="H3" s="110"/>
      <c r="I3" s="110"/>
      <c r="J3" s="110"/>
      <c r="K3" s="111" t="e">
        <f>AQ59/E3</f>
        <v>#DIV/0!</v>
      </c>
      <c r="L3" s="111"/>
      <c r="M3" s="111"/>
      <c r="N3" s="111"/>
      <c r="O3" s="111"/>
      <c r="P3" s="7"/>
      <c r="Q3" s="7"/>
      <c r="R3" s="7"/>
      <c r="S3" s="7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R3" s="8"/>
      <c r="AS3" s="8"/>
      <c r="AT3" s="8"/>
      <c r="AU3" s="9"/>
      <c r="AV3" s="8"/>
      <c r="AW3" s="8"/>
      <c r="AX3" s="8"/>
    </row>
    <row r="4" spans="1:50" s="4" customFormat="1" ht="15.75">
      <c r="A4" s="5"/>
      <c r="B4" s="5"/>
      <c r="C4" s="5"/>
      <c r="D4" s="5"/>
      <c r="G4" s="5"/>
      <c r="H4" s="101" t="s">
        <v>8</v>
      </c>
      <c r="I4" s="101"/>
      <c r="J4" s="101"/>
      <c r="K4" s="10" t="e">
        <f>AQ61</f>
        <v>#DIV/0!</v>
      </c>
      <c r="L4" s="11"/>
      <c r="M4" s="11"/>
      <c r="N4" s="11"/>
      <c r="O4" s="102" t="s">
        <v>9</v>
      </c>
      <c r="P4" s="102"/>
      <c r="Q4" s="102"/>
      <c r="R4" s="102"/>
      <c r="S4" s="102"/>
      <c r="T4" s="96">
        <v>0.53</v>
      </c>
      <c r="U4" s="12"/>
      <c r="V4" s="12"/>
      <c r="W4" s="12"/>
      <c r="X4" s="103" t="s">
        <v>10</v>
      </c>
      <c r="Y4" s="103"/>
      <c r="Z4" s="103"/>
      <c r="AA4" s="97">
        <v>0.5700000000000001</v>
      </c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R4" s="104" t="s">
        <v>11</v>
      </c>
      <c r="AS4" s="104"/>
      <c r="AT4" s="104"/>
      <c r="AU4" s="104"/>
      <c r="AV4" s="105" t="s">
        <v>12</v>
      </c>
      <c r="AW4" s="105"/>
      <c r="AX4" s="105"/>
    </row>
    <row r="5" spans="44:50" ht="15.75">
      <c r="AR5" s="104"/>
      <c r="AS5" s="104"/>
      <c r="AT5" s="104"/>
      <c r="AU5" s="104"/>
      <c r="AV5" s="105"/>
      <c r="AW5" s="105"/>
      <c r="AX5" s="105"/>
    </row>
    <row r="6" spans="1:50" ht="27" customHeight="1">
      <c r="A6" s="104" t="s">
        <v>13</v>
      </c>
      <c r="B6" s="14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  <c r="L6" s="15" t="s">
        <v>24</v>
      </c>
      <c r="M6" s="15" t="s">
        <v>25</v>
      </c>
      <c r="N6" s="15" t="s">
        <v>26</v>
      </c>
      <c r="O6" s="16" t="s">
        <v>27</v>
      </c>
      <c r="P6" s="16" t="s">
        <v>28</v>
      </c>
      <c r="Q6" s="16" t="s">
        <v>29</v>
      </c>
      <c r="R6" s="16" t="s">
        <v>30</v>
      </c>
      <c r="S6" s="16" t="s">
        <v>31</v>
      </c>
      <c r="T6" s="16" t="s">
        <v>32</v>
      </c>
      <c r="U6" s="16" t="s">
        <v>33</v>
      </c>
      <c r="V6" s="16" t="s">
        <v>34</v>
      </c>
      <c r="W6" s="16" t="s">
        <v>35</v>
      </c>
      <c r="X6" s="16" t="s">
        <v>36</v>
      </c>
      <c r="Y6" s="17" t="s">
        <v>37</v>
      </c>
      <c r="Z6" s="17" t="s">
        <v>38</v>
      </c>
      <c r="AA6" s="17" t="s">
        <v>39</v>
      </c>
      <c r="AB6" s="17" t="s">
        <v>40</v>
      </c>
      <c r="AC6" s="17" t="s">
        <v>41</v>
      </c>
      <c r="AD6" s="17" t="s">
        <v>42</v>
      </c>
      <c r="AE6" s="17" t="s">
        <v>43</v>
      </c>
      <c r="AF6" s="17" t="s">
        <v>44</v>
      </c>
      <c r="AG6" s="17" t="s">
        <v>45</v>
      </c>
      <c r="AH6" s="17" t="s">
        <v>46</v>
      </c>
      <c r="AI6" s="17" t="s">
        <v>47</v>
      </c>
      <c r="AJ6" s="17" t="s">
        <v>48</v>
      </c>
      <c r="AK6" s="18" t="s">
        <v>49</v>
      </c>
      <c r="AL6" s="18" t="s">
        <v>50</v>
      </c>
      <c r="AM6" s="18" t="s">
        <v>51</v>
      </c>
      <c r="AN6" s="18" t="s">
        <v>52</v>
      </c>
      <c r="AO6" s="18" t="s">
        <v>53</v>
      </c>
      <c r="AP6" s="18" t="s">
        <v>54</v>
      </c>
      <c r="AQ6" s="114" t="s">
        <v>55</v>
      </c>
      <c r="AR6" s="115" t="s">
        <v>56</v>
      </c>
      <c r="AS6" s="106" t="s">
        <v>57</v>
      </c>
      <c r="AT6" s="107" t="s">
        <v>58</v>
      </c>
      <c r="AU6" s="112" t="s">
        <v>59</v>
      </c>
      <c r="AV6" s="98" t="s">
        <v>60</v>
      </c>
      <c r="AW6" s="99" t="s">
        <v>61</v>
      </c>
      <c r="AX6" s="100" t="s">
        <v>62</v>
      </c>
    </row>
    <row r="7" spans="1:50" ht="15.75">
      <c r="A7" s="104"/>
      <c r="B7" s="19" t="s">
        <v>63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7">
        <v>1</v>
      </c>
      <c r="Z7" s="17">
        <v>1</v>
      </c>
      <c r="AA7" s="17">
        <v>1</v>
      </c>
      <c r="AB7" s="17">
        <v>1</v>
      </c>
      <c r="AC7" s="17">
        <v>1</v>
      </c>
      <c r="AD7" s="17">
        <v>1</v>
      </c>
      <c r="AE7" s="17">
        <v>1</v>
      </c>
      <c r="AF7" s="17">
        <v>1</v>
      </c>
      <c r="AG7" s="17">
        <v>1</v>
      </c>
      <c r="AH7" s="17">
        <v>1</v>
      </c>
      <c r="AI7" s="17">
        <v>1</v>
      </c>
      <c r="AJ7" s="17">
        <v>1</v>
      </c>
      <c r="AK7" s="18">
        <v>1</v>
      </c>
      <c r="AL7" s="18">
        <v>1</v>
      </c>
      <c r="AM7" s="18">
        <v>1</v>
      </c>
      <c r="AN7" s="18">
        <v>1</v>
      </c>
      <c r="AO7" s="18">
        <v>1</v>
      </c>
      <c r="AP7" s="18">
        <v>1</v>
      </c>
      <c r="AQ7" s="114"/>
      <c r="AR7" s="115"/>
      <c r="AS7" s="106"/>
      <c r="AT7" s="107"/>
      <c r="AU7" s="112"/>
      <c r="AV7" s="98"/>
      <c r="AW7" s="99"/>
      <c r="AX7" s="100"/>
    </row>
    <row r="8" spans="1:50" ht="47.25">
      <c r="A8" s="104"/>
      <c r="B8" s="20" t="s">
        <v>64</v>
      </c>
      <c r="C8" s="21" t="s">
        <v>65</v>
      </c>
      <c r="D8" s="21" t="s">
        <v>65</v>
      </c>
      <c r="E8" s="21" t="s">
        <v>65</v>
      </c>
      <c r="F8" s="21" t="s">
        <v>65</v>
      </c>
      <c r="G8" s="21" t="s">
        <v>65</v>
      </c>
      <c r="H8" s="21" t="s">
        <v>65</v>
      </c>
      <c r="I8" s="21" t="s">
        <v>65</v>
      </c>
      <c r="J8" s="21" t="s">
        <v>65</v>
      </c>
      <c r="K8" s="21" t="s">
        <v>65</v>
      </c>
      <c r="L8" s="21" t="s">
        <v>65</v>
      </c>
      <c r="M8" s="21" t="s">
        <v>65</v>
      </c>
      <c r="N8" s="21" t="s">
        <v>65</v>
      </c>
      <c r="O8" s="22" t="s">
        <v>66</v>
      </c>
      <c r="P8" s="22" t="s">
        <v>66</v>
      </c>
      <c r="Q8" s="22" t="s">
        <v>66</v>
      </c>
      <c r="R8" s="22" t="s">
        <v>66</v>
      </c>
      <c r="S8" s="22" t="s">
        <v>66</v>
      </c>
      <c r="T8" s="22" t="s">
        <v>66</v>
      </c>
      <c r="U8" s="22" t="s">
        <v>66</v>
      </c>
      <c r="V8" s="22" t="s">
        <v>66</v>
      </c>
      <c r="W8" s="22" t="s">
        <v>66</v>
      </c>
      <c r="X8" s="22" t="s">
        <v>66</v>
      </c>
      <c r="Y8" s="23" t="s">
        <v>65</v>
      </c>
      <c r="Z8" s="23" t="s">
        <v>65</v>
      </c>
      <c r="AA8" s="23" t="s">
        <v>65</v>
      </c>
      <c r="AB8" s="23" t="s">
        <v>65</v>
      </c>
      <c r="AC8" s="23" t="s">
        <v>65</v>
      </c>
      <c r="AD8" s="23" t="s">
        <v>65</v>
      </c>
      <c r="AE8" s="23" t="s">
        <v>65</v>
      </c>
      <c r="AF8" s="23" t="s">
        <v>65</v>
      </c>
      <c r="AG8" s="23" t="s">
        <v>65</v>
      </c>
      <c r="AH8" s="23" t="s">
        <v>65</v>
      </c>
      <c r="AI8" s="23" t="s">
        <v>65</v>
      </c>
      <c r="AJ8" s="23" t="s">
        <v>65</v>
      </c>
      <c r="AK8" s="24" t="s">
        <v>67</v>
      </c>
      <c r="AL8" s="24" t="s">
        <v>67</v>
      </c>
      <c r="AM8" s="24" t="s">
        <v>67</v>
      </c>
      <c r="AN8" s="24" t="s">
        <v>67</v>
      </c>
      <c r="AO8" s="24" t="s">
        <v>67</v>
      </c>
      <c r="AP8" s="24" t="s">
        <v>67</v>
      </c>
      <c r="AQ8" s="114"/>
      <c r="AR8" s="115"/>
      <c r="AS8" s="106"/>
      <c r="AT8" s="107"/>
      <c r="AU8" s="112"/>
      <c r="AV8" s="98"/>
      <c r="AW8" s="99"/>
      <c r="AX8" s="100"/>
    </row>
    <row r="9" spans="1:50" ht="15.75">
      <c r="A9" s="25">
        <v>1</v>
      </c>
      <c r="B9" s="26" t="s">
        <v>68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/>
      <c r="AL9" s="29"/>
      <c r="AM9" s="29"/>
      <c r="AN9" s="29"/>
      <c r="AO9" s="29"/>
      <c r="AP9" s="29"/>
      <c r="AQ9" s="30">
        <f aca="true" t="shared" si="0" ref="AQ9:AQ58">SUM(C9:AP9)</f>
        <v>0</v>
      </c>
      <c r="AR9" s="31">
        <f aca="true" t="shared" si="1" ref="AR9:AR58">SUM(C9:N9)</f>
        <v>0</v>
      </c>
      <c r="AS9" s="32">
        <f aca="true" t="shared" si="2" ref="AS9:AS58">SUM(O9:X9)</f>
        <v>0</v>
      </c>
      <c r="AT9" s="33">
        <f aca="true" t="shared" si="3" ref="AT9:AT58">SUM(Y9:AJ9)</f>
        <v>0</v>
      </c>
      <c r="AU9" s="34">
        <f aca="true" t="shared" si="4" ref="AU9:AU58">SUM(AK9:AP9)</f>
        <v>0</v>
      </c>
      <c r="AV9" s="29">
        <f aca="true" t="shared" si="5" ref="AV9:AV58">AU9</f>
        <v>0</v>
      </c>
      <c r="AW9" s="35">
        <f aca="true" t="shared" si="6" ref="AW9:AW58">AR9+AT9</f>
        <v>0</v>
      </c>
      <c r="AX9" s="28">
        <f aca="true" t="shared" si="7" ref="AX9:AX58">AS9</f>
        <v>0</v>
      </c>
    </row>
    <row r="10" spans="1:50" ht="15.75">
      <c r="A10" s="33">
        <v>2</v>
      </c>
      <c r="B10" s="36" t="s">
        <v>69</v>
      </c>
      <c r="C10" s="37"/>
      <c r="D10" s="31"/>
      <c r="E10" s="37"/>
      <c r="F10" s="31"/>
      <c r="G10" s="37"/>
      <c r="H10" s="31"/>
      <c r="I10" s="37"/>
      <c r="J10" s="31"/>
      <c r="K10" s="37"/>
      <c r="L10" s="31"/>
      <c r="M10" s="37"/>
      <c r="N10" s="31"/>
      <c r="O10" s="38"/>
      <c r="P10" s="32"/>
      <c r="Q10" s="38"/>
      <c r="R10" s="32"/>
      <c r="S10" s="38"/>
      <c r="T10" s="32"/>
      <c r="U10" s="38"/>
      <c r="V10" s="32"/>
      <c r="W10" s="38"/>
      <c r="X10" s="32"/>
      <c r="Y10" s="39"/>
      <c r="Z10" s="33"/>
      <c r="AA10" s="39"/>
      <c r="AB10" s="33"/>
      <c r="AC10" s="39"/>
      <c r="AD10" s="33"/>
      <c r="AE10" s="39"/>
      <c r="AF10" s="33"/>
      <c r="AG10" s="39"/>
      <c r="AH10" s="33"/>
      <c r="AI10" s="39"/>
      <c r="AJ10" s="33"/>
      <c r="AK10" s="40"/>
      <c r="AL10" s="41"/>
      <c r="AM10" s="40"/>
      <c r="AN10" s="41"/>
      <c r="AO10" s="40"/>
      <c r="AP10" s="41"/>
      <c r="AQ10" s="42">
        <f t="shared" si="0"/>
        <v>0</v>
      </c>
      <c r="AR10" s="31">
        <f t="shared" si="1"/>
        <v>0</v>
      </c>
      <c r="AS10" s="32">
        <f t="shared" si="2"/>
        <v>0</v>
      </c>
      <c r="AT10" s="33">
        <f t="shared" si="3"/>
        <v>0</v>
      </c>
      <c r="AU10" s="34">
        <f t="shared" si="4"/>
        <v>0</v>
      </c>
      <c r="AV10" s="41">
        <f t="shared" si="5"/>
        <v>0</v>
      </c>
      <c r="AW10" s="43">
        <f t="shared" si="6"/>
        <v>0</v>
      </c>
      <c r="AX10" s="32">
        <f t="shared" si="7"/>
        <v>0</v>
      </c>
    </row>
    <row r="11" spans="1:50" ht="15.75">
      <c r="A11" s="33">
        <v>3</v>
      </c>
      <c r="B11" s="36" t="s">
        <v>70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/>
      <c r="AL11" s="29"/>
      <c r="AM11" s="29"/>
      <c r="AN11" s="29"/>
      <c r="AO11" s="29"/>
      <c r="AP11" s="29"/>
      <c r="AQ11" s="42">
        <f t="shared" si="0"/>
        <v>0</v>
      </c>
      <c r="AR11" s="31">
        <f t="shared" si="1"/>
        <v>0</v>
      </c>
      <c r="AS11" s="32">
        <f t="shared" si="2"/>
        <v>0</v>
      </c>
      <c r="AT11" s="33">
        <f t="shared" si="3"/>
        <v>0</v>
      </c>
      <c r="AU11" s="34">
        <f t="shared" si="4"/>
        <v>0</v>
      </c>
      <c r="AV11" s="41">
        <f t="shared" si="5"/>
        <v>0</v>
      </c>
      <c r="AW11" s="43">
        <f t="shared" si="6"/>
        <v>0</v>
      </c>
      <c r="AX11" s="32">
        <f t="shared" si="7"/>
        <v>0</v>
      </c>
    </row>
    <row r="12" spans="1:50" ht="15.75">
      <c r="A12" s="33">
        <v>4</v>
      </c>
      <c r="B12" s="36" t="s">
        <v>71</v>
      </c>
      <c r="C12" s="37"/>
      <c r="D12" s="31"/>
      <c r="E12" s="37"/>
      <c r="F12" s="31"/>
      <c r="G12" s="37"/>
      <c r="H12" s="31"/>
      <c r="I12" s="37"/>
      <c r="J12" s="31"/>
      <c r="K12" s="37"/>
      <c r="L12" s="31"/>
      <c r="M12" s="37"/>
      <c r="N12" s="31"/>
      <c r="O12" s="38"/>
      <c r="P12" s="32"/>
      <c r="Q12" s="38"/>
      <c r="R12" s="32"/>
      <c r="S12" s="38"/>
      <c r="T12" s="32"/>
      <c r="U12" s="38"/>
      <c r="V12" s="32"/>
      <c r="W12" s="38"/>
      <c r="X12" s="32"/>
      <c r="Y12" s="39"/>
      <c r="Z12" s="33"/>
      <c r="AA12" s="39"/>
      <c r="AB12" s="33"/>
      <c r="AC12" s="39"/>
      <c r="AD12" s="33"/>
      <c r="AE12" s="39"/>
      <c r="AF12" s="33"/>
      <c r="AG12" s="39"/>
      <c r="AH12" s="33"/>
      <c r="AI12" s="39"/>
      <c r="AJ12" s="33"/>
      <c r="AK12" s="40"/>
      <c r="AL12" s="41"/>
      <c r="AM12" s="40"/>
      <c r="AN12" s="41"/>
      <c r="AO12" s="40"/>
      <c r="AP12" s="41"/>
      <c r="AQ12" s="42">
        <f t="shared" si="0"/>
        <v>0</v>
      </c>
      <c r="AR12" s="31">
        <f t="shared" si="1"/>
        <v>0</v>
      </c>
      <c r="AS12" s="32">
        <f t="shared" si="2"/>
        <v>0</v>
      </c>
      <c r="AT12" s="33">
        <f t="shared" si="3"/>
        <v>0</v>
      </c>
      <c r="AU12" s="34">
        <f t="shared" si="4"/>
        <v>0</v>
      </c>
      <c r="AV12" s="41">
        <f t="shared" si="5"/>
        <v>0</v>
      </c>
      <c r="AW12" s="43">
        <f t="shared" si="6"/>
        <v>0</v>
      </c>
      <c r="AX12" s="32">
        <f t="shared" si="7"/>
        <v>0</v>
      </c>
    </row>
    <row r="13" spans="1:50" ht="15.75">
      <c r="A13" s="33">
        <v>5</v>
      </c>
      <c r="B13" s="36" t="s">
        <v>72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/>
      <c r="AL13" s="29"/>
      <c r="AM13" s="29"/>
      <c r="AN13" s="29"/>
      <c r="AO13" s="29"/>
      <c r="AP13" s="29"/>
      <c r="AQ13" s="42">
        <f t="shared" si="0"/>
        <v>0</v>
      </c>
      <c r="AR13" s="31">
        <f t="shared" si="1"/>
        <v>0</v>
      </c>
      <c r="AS13" s="32">
        <f t="shared" si="2"/>
        <v>0</v>
      </c>
      <c r="AT13" s="33">
        <f t="shared" si="3"/>
        <v>0</v>
      </c>
      <c r="AU13" s="34">
        <f t="shared" si="4"/>
        <v>0</v>
      </c>
      <c r="AV13" s="41">
        <f t="shared" si="5"/>
        <v>0</v>
      </c>
      <c r="AW13" s="43">
        <f t="shared" si="6"/>
        <v>0</v>
      </c>
      <c r="AX13" s="32">
        <f t="shared" si="7"/>
        <v>0</v>
      </c>
    </row>
    <row r="14" spans="1:50" ht="15.75">
      <c r="A14" s="33">
        <v>6</v>
      </c>
      <c r="B14" s="36" t="s">
        <v>73</v>
      </c>
      <c r="C14" s="37"/>
      <c r="D14" s="31"/>
      <c r="E14" s="37"/>
      <c r="F14" s="31"/>
      <c r="G14" s="37"/>
      <c r="H14" s="31"/>
      <c r="I14" s="37"/>
      <c r="J14" s="31"/>
      <c r="K14" s="37"/>
      <c r="L14" s="31"/>
      <c r="M14" s="37"/>
      <c r="N14" s="31"/>
      <c r="O14" s="38"/>
      <c r="P14" s="32"/>
      <c r="Q14" s="38"/>
      <c r="R14" s="32"/>
      <c r="S14" s="38"/>
      <c r="T14" s="32"/>
      <c r="U14" s="38"/>
      <c r="V14" s="32"/>
      <c r="W14" s="38"/>
      <c r="X14" s="32"/>
      <c r="Y14" s="39"/>
      <c r="Z14" s="33"/>
      <c r="AA14" s="39"/>
      <c r="AB14" s="33"/>
      <c r="AC14" s="39"/>
      <c r="AD14" s="33"/>
      <c r="AE14" s="39"/>
      <c r="AF14" s="33"/>
      <c r="AG14" s="39"/>
      <c r="AH14" s="33"/>
      <c r="AI14" s="39"/>
      <c r="AJ14" s="33"/>
      <c r="AK14" s="40"/>
      <c r="AL14" s="41"/>
      <c r="AM14" s="40"/>
      <c r="AN14" s="41"/>
      <c r="AO14" s="40"/>
      <c r="AP14" s="41"/>
      <c r="AQ14" s="42">
        <f t="shared" si="0"/>
        <v>0</v>
      </c>
      <c r="AR14" s="31">
        <f t="shared" si="1"/>
        <v>0</v>
      </c>
      <c r="AS14" s="32">
        <f t="shared" si="2"/>
        <v>0</v>
      </c>
      <c r="AT14" s="33">
        <f t="shared" si="3"/>
        <v>0</v>
      </c>
      <c r="AU14" s="34">
        <f t="shared" si="4"/>
        <v>0</v>
      </c>
      <c r="AV14" s="41">
        <f t="shared" si="5"/>
        <v>0</v>
      </c>
      <c r="AW14" s="43">
        <f t="shared" si="6"/>
        <v>0</v>
      </c>
      <c r="AX14" s="32">
        <f t="shared" si="7"/>
        <v>0</v>
      </c>
    </row>
    <row r="15" spans="1:50" ht="15.75">
      <c r="A15" s="33">
        <v>7</v>
      </c>
      <c r="B15" s="36" t="s">
        <v>74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9"/>
      <c r="AL15" s="29"/>
      <c r="AM15" s="29"/>
      <c r="AN15" s="29"/>
      <c r="AO15" s="29"/>
      <c r="AP15" s="29"/>
      <c r="AQ15" s="42">
        <f t="shared" si="0"/>
        <v>0</v>
      </c>
      <c r="AR15" s="31">
        <f t="shared" si="1"/>
        <v>0</v>
      </c>
      <c r="AS15" s="32">
        <f t="shared" si="2"/>
        <v>0</v>
      </c>
      <c r="AT15" s="33">
        <f t="shared" si="3"/>
        <v>0</v>
      </c>
      <c r="AU15" s="34">
        <f t="shared" si="4"/>
        <v>0</v>
      </c>
      <c r="AV15" s="41">
        <f t="shared" si="5"/>
        <v>0</v>
      </c>
      <c r="AW15" s="43">
        <f t="shared" si="6"/>
        <v>0</v>
      </c>
      <c r="AX15" s="32">
        <f t="shared" si="7"/>
        <v>0</v>
      </c>
    </row>
    <row r="16" spans="1:50" ht="15.75">
      <c r="A16" s="33">
        <v>8</v>
      </c>
      <c r="B16" s="36" t="s">
        <v>75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/>
      <c r="AL16" s="29"/>
      <c r="AM16" s="29"/>
      <c r="AN16" s="29"/>
      <c r="AO16" s="29"/>
      <c r="AP16" s="29"/>
      <c r="AQ16" s="42">
        <f t="shared" si="0"/>
        <v>0</v>
      </c>
      <c r="AR16" s="31">
        <f t="shared" si="1"/>
        <v>0</v>
      </c>
      <c r="AS16" s="32">
        <f t="shared" si="2"/>
        <v>0</v>
      </c>
      <c r="AT16" s="33">
        <f t="shared" si="3"/>
        <v>0</v>
      </c>
      <c r="AU16" s="34">
        <f t="shared" si="4"/>
        <v>0</v>
      </c>
      <c r="AV16" s="41">
        <f t="shared" si="5"/>
        <v>0</v>
      </c>
      <c r="AW16" s="43">
        <f t="shared" si="6"/>
        <v>0</v>
      </c>
      <c r="AX16" s="32">
        <f t="shared" si="7"/>
        <v>0</v>
      </c>
    </row>
    <row r="17" spans="1:50" ht="15.75">
      <c r="A17" s="33">
        <v>9</v>
      </c>
      <c r="B17" s="36" t="s">
        <v>76</v>
      </c>
      <c r="C17" s="37"/>
      <c r="D17" s="31"/>
      <c r="E17" s="37"/>
      <c r="F17" s="31"/>
      <c r="G17" s="37"/>
      <c r="H17" s="31"/>
      <c r="I17" s="37"/>
      <c r="J17" s="31"/>
      <c r="K17" s="37"/>
      <c r="L17" s="31"/>
      <c r="M17" s="37"/>
      <c r="N17" s="31"/>
      <c r="O17" s="38"/>
      <c r="P17" s="32"/>
      <c r="Q17" s="38"/>
      <c r="R17" s="32"/>
      <c r="S17" s="38"/>
      <c r="T17" s="32"/>
      <c r="U17" s="38"/>
      <c r="V17" s="32"/>
      <c r="W17" s="38"/>
      <c r="X17" s="32"/>
      <c r="Y17" s="39"/>
      <c r="Z17" s="33"/>
      <c r="AA17" s="39"/>
      <c r="AB17" s="33"/>
      <c r="AC17" s="39"/>
      <c r="AD17" s="33"/>
      <c r="AE17" s="39"/>
      <c r="AF17" s="33"/>
      <c r="AG17" s="39"/>
      <c r="AH17" s="33"/>
      <c r="AI17" s="39"/>
      <c r="AJ17" s="33"/>
      <c r="AK17" s="40"/>
      <c r="AL17" s="41"/>
      <c r="AM17" s="40"/>
      <c r="AN17" s="41"/>
      <c r="AO17" s="40"/>
      <c r="AP17" s="41"/>
      <c r="AQ17" s="42">
        <f t="shared" si="0"/>
        <v>0</v>
      </c>
      <c r="AR17" s="31">
        <f t="shared" si="1"/>
        <v>0</v>
      </c>
      <c r="AS17" s="32">
        <f t="shared" si="2"/>
        <v>0</v>
      </c>
      <c r="AT17" s="33">
        <f t="shared" si="3"/>
        <v>0</v>
      </c>
      <c r="AU17" s="34">
        <f t="shared" si="4"/>
        <v>0</v>
      </c>
      <c r="AV17" s="41">
        <f t="shared" si="5"/>
        <v>0</v>
      </c>
      <c r="AW17" s="43">
        <f t="shared" si="6"/>
        <v>0</v>
      </c>
      <c r="AX17" s="32">
        <f t="shared" si="7"/>
        <v>0</v>
      </c>
    </row>
    <row r="18" spans="1:50" ht="15.75">
      <c r="A18" s="33">
        <v>10</v>
      </c>
      <c r="B18" s="36" t="s">
        <v>77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9"/>
      <c r="AL18" s="29"/>
      <c r="AM18" s="29"/>
      <c r="AN18" s="29"/>
      <c r="AO18" s="29"/>
      <c r="AP18" s="29"/>
      <c r="AQ18" s="42">
        <f t="shared" si="0"/>
        <v>0</v>
      </c>
      <c r="AR18" s="31">
        <f t="shared" si="1"/>
        <v>0</v>
      </c>
      <c r="AS18" s="32">
        <f t="shared" si="2"/>
        <v>0</v>
      </c>
      <c r="AT18" s="33">
        <f t="shared" si="3"/>
        <v>0</v>
      </c>
      <c r="AU18" s="34">
        <f t="shared" si="4"/>
        <v>0</v>
      </c>
      <c r="AV18" s="41">
        <f t="shared" si="5"/>
        <v>0</v>
      </c>
      <c r="AW18" s="43">
        <f t="shared" si="6"/>
        <v>0</v>
      </c>
      <c r="AX18" s="32">
        <f t="shared" si="7"/>
        <v>0</v>
      </c>
    </row>
    <row r="19" spans="1:50" ht="15.75">
      <c r="A19" s="33">
        <v>11</v>
      </c>
      <c r="B19" s="36" t="s">
        <v>78</v>
      </c>
      <c r="C19" s="37"/>
      <c r="D19" s="31"/>
      <c r="E19" s="37"/>
      <c r="F19" s="31"/>
      <c r="G19" s="37"/>
      <c r="H19" s="31"/>
      <c r="I19" s="37"/>
      <c r="J19" s="31"/>
      <c r="K19" s="37"/>
      <c r="L19" s="31"/>
      <c r="M19" s="37"/>
      <c r="N19" s="31"/>
      <c r="O19" s="38"/>
      <c r="P19" s="32"/>
      <c r="Q19" s="38"/>
      <c r="R19" s="32"/>
      <c r="S19" s="38"/>
      <c r="T19" s="32"/>
      <c r="U19" s="38"/>
      <c r="V19" s="32"/>
      <c r="W19" s="38"/>
      <c r="X19" s="32"/>
      <c r="Y19" s="39"/>
      <c r="Z19" s="33"/>
      <c r="AA19" s="39"/>
      <c r="AB19" s="33"/>
      <c r="AC19" s="39"/>
      <c r="AD19" s="33"/>
      <c r="AE19" s="39"/>
      <c r="AF19" s="33"/>
      <c r="AG19" s="39"/>
      <c r="AH19" s="33"/>
      <c r="AI19" s="39"/>
      <c r="AJ19" s="33"/>
      <c r="AK19" s="40"/>
      <c r="AL19" s="41"/>
      <c r="AM19" s="40"/>
      <c r="AN19" s="41"/>
      <c r="AO19" s="40"/>
      <c r="AP19" s="41"/>
      <c r="AQ19" s="42">
        <f t="shared" si="0"/>
        <v>0</v>
      </c>
      <c r="AR19" s="31">
        <f t="shared" si="1"/>
        <v>0</v>
      </c>
      <c r="AS19" s="32">
        <f t="shared" si="2"/>
        <v>0</v>
      </c>
      <c r="AT19" s="33">
        <f t="shared" si="3"/>
        <v>0</v>
      </c>
      <c r="AU19" s="34">
        <f t="shared" si="4"/>
        <v>0</v>
      </c>
      <c r="AV19" s="41">
        <f t="shared" si="5"/>
        <v>0</v>
      </c>
      <c r="AW19" s="43">
        <f t="shared" si="6"/>
        <v>0</v>
      </c>
      <c r="AX19" s="32">
        <f t="shared" si="7"/>
        <v>0</v>
      </c>
    </row>
    <row r="20" spans="1:50" ht="15.75">
      <c r="A20" s="33">
        <v>12</v>
      </c>
      <c r="B20" s="36" t="s">
        <v>79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/>
      <c r="AL20" s="29"/>
      <c r="AM20" s="29"/>
      <c r="AN20" s="29"/>
      <c r="AO20" s="29"/>
      <c r="AP20" s="29"/>
      <c r="AQ20" s="42">
        <f t="shared" si="0"/>
        <v>0</v>
      </c>
      <c r="AR20" s="31">
        <f t="shared" si="1"/>
        <v>0</v>
      </c>
      <c r="AS20" s="32">
        <f t="shared" si="2"/>
        <v>0</v>
      </c>
      <c r="AT20" s="33">
        <f t="shared" si="3"/>
        <v>0</v>
      </c>
      <c r="AU20" s="34">
        <f t="shared" si="4"/>
        <v>0</v>
      </c>
      <c r="AV20" s="41">
        <f t="shared" si="5"/>
        <v>0</v>
      </c>
      <c r="AW20" s="43">
        <f t="shared" si="6"/>
        <v>0</v>
      </c>
      <c r="AX20" s="32">
        <f t="shared" si="7"/>
        <v>0</v>
      </c>
    </row>
    <row r="21" spans="1:50" ht="15.75">
      <c r="A21" s="33">
        <v>13</v>
      </c>
      <c r="B21" s="36" t="s">
        <v>80</v>
      </c>
      <c r="C21" s="37"/>
      <c r="D21" s="31"/>
      <c r="E21" s="37"/>
      <c r="F21" s="31"/>
      <c r="G21" s="37"/>
      <c r="H21" s="31"/>
      <c r="I21" s="37"/>
      <c r="J21" s="31"/>
      <c r="K21" s="37"/>
      <c r="L21" s="31"/>
      <c r="M21" s="37"/>
      <c r="N21" s="31"/>
      <c r="O21" s="38"/>
      <c r="P21" s="32"/>
      <c r="Q21" s="38"/>
      <c r="R21" s="32"/>
      <c r="S21" s="38"/>
      <c r="T21" s="32"/>
      <c r="U21" s="38"/>
      <c r="V21" s="32"/>
      <c r="W21" s="38"/>
      <c r="X21" s="32"/>
      <c r="Y21" s="39"/>
      <c r="Z21" s="33"/>
      <c r="AA21" s="39"/>
      <c r="AB21" s="33"/>
      <c r="AC21" s="39"/>
      <c r="AD21" s="33"/>
      <c r="AE21" s="39"/>
      <c r="AF21" s="33"/>
      <c r="AG21" s="39"/>
      <c r="AH21" s="33"/>
      <c r="AI21" s="39"/>
      <c r="AJ21" s="33"/>
      <c r="AK21" s="40"/>
      <c r="AL21" s="41"/>
      <c r="AM21" s="40"/>
      <c r="AN21" s="41"/>
      <c r="AO21" s="40"/>
      <c r="AP21" s="41"/>
      <c r="AQ21" s="42">
        <f t="shared" si="0"/>
        <v>0</v>
      </c>
      <c r="AR21" s="31">
        <f t="shared" si="1"/>
        <v>0</v>
      </c>
      <c r="AS21" s="32">
        <f t="shared" si="2"/>
        <v>0</v>
      </c>
      <c r="AT21" s="33">
        <f t="shared" si="3"/>
        <v>0</v>
      </c>
      <c r="AU21" s="34">
        <f t="shared" si="4"/>
        <v>0</v>
      </c>
      <c r="AV21" s="41">
        <f t="shared" si="5"/>
        <v>0</v>
      </c>
      <c r="AW21" s="43">
        <f t="shared" si="6"/>
        <v>0</v>
      </c>
      <c r="AX21" s="32">
        <f t="shared" si="7"/>
        <v>0</v>
      </c>
    </row>
    <row r="22" spans="1:50" ht="15.75">
      <c r="A22" s="33">
        <v>14</v>
      </c>
      <c r="B22" s="36" t="s">
        <v>81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9"/>
      <c r="AL22" s="29"/>
      <c r="AM22" s="29"/>
      <c r="AN22" s="29"/>
      <c r="AO22" s="29"/>
      <c r="AP22" s="29"/>
      <c r="AQ22" s="42">
        <f t="shared" si="0"/>
        <v>0</v>
      </c>
      <c r="AR22" s="31">
        <f t="shared" si="1"/>
        <v>0</v>
      </c>
      <c r="AS22" s="32">
        <f t="shared" si="2"/>
        <v>0</v>
      </c>
      <c r="AT22" s="33">
        <f t="shared" si="3"/>
        <v>0</v>
      </c>
      <c r="AU22" s="34">
        <f t="shared" si="4"/>
        <v>0</v>
      </c>
      <c r="AV22" s="41">
        <f t="shared" si="5"/>
        <v>0</v>
      </c>
      <c r="AW22" s="43">
        <f t="shared" si="6"/>
        <v>0</v>
      </c>
      <c r="AX22" s="32">
        <f t="shared" si="7"/>
        <v>0</v>
      </c>
    </row>
    <row r="23" spans="1:50" ht="15.75">
      <c r="A23" s="33">
        <v>15</v>
      </c>
      <c r="B23" s="36" t="s">
        <v>82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9"/>
      <c r="AL23" s="29"/>
      <c r="AM23" s="29"/>
      <c r="AN23" s="29"/>
      <c r="AO23" s="29"/>
      <c r="AP23" s="29"/>
      <c r="AQ23" s="42">
        <f t="shared" si="0"/>
        <v>0</v>
      </c>
      <c r="AR23" s="31">
        <f t="shared" si="1"/>
        <v>0</v>
      </c>
      <c r="AS23" s="32">
        <f t="shared" si="2"/>
        <v>0</v>
      </c>
      <c r="AT23" s="33">
        <f t="shared" si="3"/>
        <v>0</v>
      </c>
      <c r="AU23" s="34">
        <f t="shared" si="4"/>
        <v>0</v>
      </c>
      <c r="AV23" s="41">
        <f t="shared" si="5"/>
        <v>0</v>
      </c>
      <c r="AW23" s="43">
        <f t="shared" si="6"/>
        <v>0</v>
      </c>
      <c r="AX23" s="32">
        <f t="shared" si="7"/>
        <v>0</v>
      </c>
    </row>
    <row r="24" spans="1:50" ht="15.75">
      <c r="A24" s="33">
        <v>16</v>
      </c>
      <c r="B24" s="36" t="s">
        <v>83</v>
      </c>
      <c r="C24" s="37"/>
      <c r="D24" s="31"/>
      <c r="E24" s="37"/>
      <c r="F24" s="31"/>
      <c r="G24" s="37"/>
      <c r="H24" s="31"/>
      <c r="I24" s="37"/>
      <c r="J24" s="31"/>
      <c r="K24" s="37"/>
      <c r="L24" s="31"/>
      <c r="M24" s="37"/>
      <c r="N24" s="31"/>
      <c r="O24" s="38"/>
      <c r="P24" s="32"/>
      <c r="Q24" s="38"/>
      <c r="R24" s="32"/>
      <c r="S24" s="38"/>
      <c r="T24" s="32"/>
      <c r="U24" s="38"/>
      <c r="V24" s="32"/>
      <c r="W24" s="38"/>
      <c r="X24" s="32"/>
      <c r="Y24" s="39"/>
      <c r="Z24" s="33"/>
      <c r="AA24" s="39"/>
      <c r="AB24" s="33"/>
      <c r="AC24" s="39"/>
      <c r="AD24" s="33"/>
      <c r="AE24" s="39"/>
      <c r="AF24" s="33"/>
      <c r="AG24" s="39"/>
      <c r="AH24" s="33"/>
      <c r="AI24" s="39"/>
      <c r="AJ24" s="33"/>
      <c r="AK24" s="40"/>
      <c r="AL24" s="41"/>
      <c r="AM24" s="40"/>
      <c r="AN24" s="41"/>
      <c r="AO24" s="40"/>
      <c r="AP24" s="41"/>
      <c r="AQ24" s="42">
        <f t="shared" si="0"/>
        <v>0</v>
      </c>
      <c r="AR24" s="31">
        <f t="shared" si="1"/>
        <v>0</v>
      </c>
      <c r="AS24" s="32">
        <f t="shared" si="2"/>
        <v>0</v>
      </c>
      <c r="AT24" s="33">
        <f t="shared" si="3"/>
        <v>0</v>
      </c>
      <c r="AU24" s="34">
        <f t="shared" si="4"/>
        <v>0</v>
      </c>
      <c r="AV24" s="41">
        <f t="shared" si="5"/>
        <v>0</v>
      </c>
      <c r="AW24" s="43">
        <f t="shared" si="6"/>
        <v>0</v>
      </c>
      <c r="AX24" s="32">
        <f t="shared" si="7"/>
        <v>0</v>
      </c>
    </row>
    <row r="25" spans="1:50" ht="15.75">
      <c r="A25" s="33">
        <v>17</v>
      </c>
      <c r="B25" s="26" t="s">
        <v>84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9"/>
      <c r="AL25" s="29"/>
      <c r="AM25" s="29"/>
      <c r="AN25" s="29"/>
      <c r="AO25" s="29"/>
      <c r="AP25" s="29"/>
      <c r="AQ25" s="42">
        <f t="shared" si="0"/>
        <v>0</v>
      </c>
      <c r="AR25" s="31">
        <f t="shared" si="1"/>
        <v>0</v>
      </c>
      <c r="AS25" s="32">
        <f t="shared" si="2"/>
        <v>0</v>
      </c>
      <c r="AT25" s="33">
        <f t="shared" si="3"/>
        <v>0</v>
      </c>
      <c r="AU25" s="34">
        <f t="shared" si="4"/>
        <v>0</v>
      </c>
      <c r="AV25" s="41">
        <f t="shared" si="5"/>
        <v>0</v>
      </c>
      <c r="AW25" s="43">
        <f t="shared" si="6"/>
        <v>0</v>
      </c>
      <c r="AX25" s="32">
        <f t="shared" si="7"/>
        <v>0</v>
      </c>
    </row>
    <row r="26" spans="1:50" ht="15.75">
      <c r="A26" s="33">
        <v>18</v>
      </c>
      <c r="B26" s="36" t="s">
        <v>85</v>
      </c>
      <c r="C26" s="37"/>
      <c r="D26" s="31"/>
      <c r="E26" s="37"/>
      <c r="F26" s="31"/>
      <c r="G26" s="37"/>
      <c r="H26" s="31"/>
      <c r="I26" s="37"/>
      <c r="J26" s="31"/>
      <c r="K26" s="37"/>
      <c r="L26" s="31"/>
      <c r="M26" s="37"/>
      <c r="N26" s="31"/>
      <c r="O26" s="38"/>
      <c r="P26" s="32"/>
      <c r="Q26" s="38"/>
      <c r="R26" s="32"/>
      <c r="S26" s="38"/>
      <c r="T26" s="32"/>
      <c r="U26" s="38"/>
      <c r="V26" s="32"/>
      <c r="W26" s="38"/>
      <c r="X26" s="32"/>
      <c r="Y26" s="39"/>
      <c r="Z26" s="33"/>
      <c r="AA26" s="39"/>
      <c r="AB26" s="33"/>
      <c r="AC26" s="39"/>
      <c r="AD26" s="33"/>
      <c r="AE26" s="39"/>
      <c r="AF26" s="33"/>
      <c r="AG26" s="39"/>
      <c r="AH26" s="33"/>
      <c r="AI26" s="39"/>
      <c r="AJ26" s="33"/>
      <c r="AK26" s="40"/>
      <c r="AL26" s="41"/>
      <c r="AM26" s="40"/>
      <c r="AN26" s="41"/>
      <c r="AO26" s="40"/>
      <c r="AP26" s="41"/>
      <c r="AQ26" s="42">
        <f t="shared" si="0"/>
        <v>0</v>
      </c>
      <c r="AR26" s="31">
        <f t="shared" si="1"/>
        <v>0</v>
      </c>
      <c r="AS26" s="32">
        <f t="shared" si="2"/>
        <v>0</v>
      </c>
      <c r="AT26" s="33">
        <f t="shared" si="3"/>
        <v>0</v>
      </c>
      <c r="AU26" s="34">
        <f t="shared" si="4"/>
        <v>0</v>
      </c>
      <c r="AV26" s="41">
        <f t="shared" si="5"/>
        <v>0</v>
      </c>
      <c r="AW26" s="43">
        <f t="shared" si="6"/>
        <v>0</v>
      </c>
      <c r="AX26" s="32">
        <f t="shared" si="7"/>
        <v>0</v>
      </c>
    </row>
    <row r="27" spans="1:50" ht="15.75">
      <c r="A27" s="33">
        <v>19</v>
      </c>
      <c r="B27" s="36" t="s">
        <v>86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9"/>
      <c r="AL27" s="29"/>
      <c r="AM27" s="29"/>
      <c r="AN27" s="29"/>
      <c r="AO27" s="29"/>
      <c r="AP27" s="29"/>
      <c r="AQ27" s="42">
        <f t="shared" si="0"/>
        <v>0</v>
      </c>
      <c r="AR27" s="31">
        <f t="shared" si="1"/>
        <v>0</v>
      </c>
      <c r="AS27" s="32">
        <f t="shared" si="2"/>
        <v>0</v>
      </c>
      <c r="AT27" s="33">
        <f t="shared" si="3"/>
        <v>0</v>
      </c>
      <c r="AU27" s="34">
        <f t="shared" si="4"/>
        <v>0</v>
      </c>
      <c r="AV27" s="41">
        <f t="shared" si="5"/>
        <v>0</v>
      </c>
      <c r="AW27" s="43">
        <f t="shared" si="6"/>
        <v>0</v>
      </c>
      <c r="AX27" s="32">
        <f t="shared" si="7"/>
        <v>0</v>
      </c>
    </row>
    <row r="28" spans="1:50" ht="15.75">
      <c r="A28" s="33">
        <v>20</v>
      </c>
      <c r="B28" s="36" t="s">
        <v>87</v>
      </c>
      <c r="C28" s="37"/>
      <c r="D28" s="31"/>
      <c r="E28" s="37"/>
      <c r="F28" s="31"/>
      <c r="G28" s="37"/>
      <c r="H28" s="31"/>
      <c r="I28" s="37"/>
      <c r="J28" s="31"/>
      <c r="K28" s="37"/>
      <c r="L28" s="31"/>
      <c r="M28" s="37"/>
      <c r="N28" s="31"/>
      <c r="O28" s="38"/>
      <c r="P28" s="32"/>
      <c r="Q28" s="38"/>
      <c r="R28" s="32"/>
      <c r="S28" s="38"/>
      <c r="T28" s="32"/>
      <c r="U28" s="38"/>
      <c r="V28" s="32"/>
      <c r="W28" s="38"/>
      <c r="X28" s="32"/>
      <c r="Y28" s="39"/>
      <c r="Z28" s="33"/>
      <c r="AA28" s="39"/>
      <c r="AB28" s="33"/>
      <c r="AC28" s="39"/>
      <c r="AD28" s="33"/>
      <c r="AE28" s="39"/>
      <c r="AF28" s="33"/>
      <c r="AG28" s="39"/>
      <c r="AH28" s="33"/>
      <c r="AI28" s="39"/>
      <c r="AJ28" s="33"/>
      <c r="AK28" s="40"/>
      <c r="AL28" s="41"/>
      <c r="AM28" s="40"/>
      <c r="AN28" s="41"/>
      <c r="AO28" s="40"/>
      <c r="AP28" s="41"/>
      <c r="AQ28" s="42">
        <f t="shared" si="0"/>
        <v>0</v>
      </c>
      <c r="AR28" s="31">
        <f t="shared" si="1"/>
        <v>0</v>
      </c>
      <c r="AS28" s="32">
        <f t="shared" si="2"/>
        <v>0</v>
      </c>
      <c r="AT28" s="33">
        <f t="shared" si="3"/>
        <v>0</v>
      </c>
      <c r="AU28" s="34">
        <f t="shared" si="4"/>
        <v>0</v>
      </c>
      <c r="AV28" s="41">
        <f t="shared" si="5"/>
        <v>0</v>
      </c>
      <c r="AW28" s="43">
        <f t="shared" si="6"/>
        <v>0</v>
      </c>
      <c r="AX28" s="32">
        <f t="shared" si="7"/>
        <v>0</v>
      </c>
    </row>
    <row r="29" spans="1:50" ht="15.75">
      <c r="A29" s="33">
        <v>21</v>
      </c>
      <c r="B29" s="36" t="s">
        <v>88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9"/>
      <c r="AL29" s="29"/>
      <c r="AM29" s="29"/>
      <c r="AN29" s="29"/>
      <c r="AO29" s="29"/>
      <c r="AP29" s="29"/>
      <c r="AQ29" s="42">
        <f t="shared" si="0"/>
        <v>0</v>
      </c>
      <c r="AR29" s="31">
        <f t="shared" si="1"/>
        <v>0</v>
      </c>
      <c r="AS29" s="32">
        <f t="shared" si="2"/>
        <v>0</v>
      </c>
      <c r="AT29" s="33">
        <f t="shared" si="3"/>
        <v>0</v>
      </c>
      <c r="AU29" s="34">
        <f t="shared" si="4"/>
        <v>0</v>
      </c>
      <c r="AV29" s="41">
        <f t="shared" si="5"/>
        <v>0</v>
      </c>
      <c r="AW29" s="43">
        <f t="shared" si="6"/>
        <v>0</v>
      </c>
      <c r="AX29" s="32">
        <f t="shared" si="7"/>
        <v>0</v>
      </c>
    </row>
    <row r="30" spans="1:50" ht="15.75">
      <c r="A30" s="33">
        <v>22</v>
      </c>
      <c r="B30" s="36" t="s">
        <v>89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9"/>
      <c r="AL30" s="29"/>
      <c r="AM30" s="29"/>
      <c r="AN30" s="29"/>
      <c r="AO30" s="29"/>
      <c r="AP30" s="29"/>
      <c r="AQ30" s="42">
        <f t="shared" si="0"/>
        <v>0</v>
      </c>
      <c r="AR30" s="31">
        <f t="shared" si="1"/>
        <v>0</v>
      </c>
      <c r="AS30" s="32">
        <f t="shared" si="2"/>
        <v>0</v>
      </c>
      <c r="AT30" s="33">
        <f t="shared" si="3"/>
        <v>0</v>
      </c>
      <c r="AU30" s="34">
        <f t="shared" si="4"/>
        <v>0</v>
      </c>
      <c r="AV30" s="41">
        <f t="shared" si="5"/>
        <v>0</v>
      </c>
      <c r="AW30" s="43">
        <f t="shared" si="6"/>
        <v>0</v>
      </c>
      <c r="AX30" s="32">
        <f t="shared" si="7"/>
        <v>0</v>
      </c>
    </row>
    <row r="31" spans="1:50" ht="15.75">
      <c r="A31" s="33">
        <v>23</v>
      </c>
      <c r="B31" s="36" t="s">
        <v>90</v>
      </c>
      <c r="C31" s="37"/>
      <c r="D31" s="31"/>
      <c r="E31" s="37"/>
      <c r="F31" s="31"/>
      <c r="G31" s="37"/>
      <c r="H31" s="31"/>
      <c r="I31" s="37"/>
      <c r="J31" s="31"/>
      <c r="K31" s="37"/>
      <c r="L31" s="31"/>
      <c r="M31" s="37"/>
      <c r="N31" s="31"/>
      <c r="O31" s="38"/>
      <c r="P31" s="32"/>
      <c r="Q31" s="38"/>
      <c r="R31" s="32"/>
      <c r="S31" s="38"/>
      <c r="T31" s="32"/>
      <c r="U31" s="38"/>
      <c r="V31" s="32"/>
      <c r="W31" s="38"/>
      <c r="X31" s="32"/>
      <c r="Y31" s="39"/>
      <c r="Z31" s="33"/>
      <c r="AA31" s="39"/>
      <c r="AB31" s="33"/>
      <c r="AC31" s="39"/>
      <c r="AD31" s="33"/>
      <c r="AE31" s="39"/>
      <c r="AF31" s="33"/>
      <c r="AG31" s="39"/>
      <c r="AH31" s="33"/>
      <c r="AI31" s="39"/>
      <c r="AJ31" s="33"/>
      <c r="AK31" s="40"/>
      <c r="AL31" s="41"/>
      <c r="AM31" s="40"/>
      <c r="AN31" s="41"/>
      <c r="AO31" s="40"/>
      <c r="AP31" s="41"/>
      <c r="AQ31" s="42">
        <f t="shared" si="0"/>
        <v>0</v>
      </c>
      <c r="AR31" s="31">
        <f t="shared" si="1"/>
        <v>0</v>
      </c>
      <c r="AS31" s="32">
        <f t="shared" si="2"/>
        <v>0</v>
      </c>
      <c r="AT31" s="33">
        <f t="shared" si="3"/>
        <v>0</v>
      </c>
      <c r="AU31" s="34">
        <f t="shared" si="4"/>
        <v>0</v>
      </c>
      <c r="AV31" s="41">
        <f t="shared" si="5"/>
        <v>0</v>
      </c>
      <c r="AW31" s="43">
        <f t="shared" si="6"/>
        <v>0</v>
      </c>
      <c r="AX31" s="32">
        <f t="shared" si="7"/>
        <v>0</v>
      </c>
    </row>
    <row r="32" spans="1:50" ht="15.75">
      <c r="A32" s="33">
        <v>24</v>
      </c>
      <c r="B32" s="36" t="s">
        <v>91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9"/>
      <c r="AL32" s="29"/>
      <c r="AM32" s="29"/>
      <c r="AN32" s="29"/>
      <c r="AO32" s="29"/>
      <c r="AP32" s="29"/>
      <c r="AQ32" s="42">
        <f t="shared" si="0"/>
        <v>0</v>
      </c>
      <c r="AR32" s="31">
        <f t="shared" si="1"/>
        <v>0</v>
      </c>
      <c r="AS32" s="32">
        <f t="shared" si="2"/>
        <v>0</v>
      </c>
      <c r="AT32" s="33">
        <f t="shared" si="3"/>
        <v>0</v>
      </c>
      <c r="AU32" s="34">
        <f t="shared" si="4"/>
        <v>0</v>
      </c>
      <c r="AV32" s="41">
        <f t="shared" si="5"/>
        <v>0</v>
      </c>
      <c r="AW32" s="43">
        <f t="shared" si="6"/>
        <v>0</v>
      </c>
      <c r="AX32" s="32">
        <f t="shared" si="7"/>
        <v>0</v>
      </c>
    </row>
    <row r="33" spans="1:50" ht="15.75">
      <c r="A33" s="33">
        <v>25</v>
      </c>
      <c r="B33" s="36" t="s">
        <v>92</v>
      </c>
      <c r="C33" s="37"/>
      <c r="D33" s="31"/>
      <c r="E33" s="37"/>
      <c r="F33" s="31"/>
      <c r="G33" s="37"/>
      <c r="H33" s="31"/>
      <c r="I33" s="37"/>
      <c r="J33" s="31"/>
      <c r="K33" s="37"/>
      <c r="L33" s="31"/>
      <c r="M33" s="37"/>
      <c r="N33" s="31"/>
      <c r="O33" s="38"/>
      <c r="P33" s="32"/>
      <c r="Q33" s="38"/>
      <c r="R33" s="32"/>
      <c r="S33" s="38"/>
      <c r="T33" s="32"/>
      <c r="U33" s="38"/>
      <c r="V33" s="32"/>
      <c r="W33" s="38"/>
      <c r="X33" s="32"/>
      <c r="Y33" s="39"/>
      <c r="Z33" s="33"/>
      <c r="AA33" s="39"/>
      <c r="AB33" s="33"/>
      <c r="AC33" s="39"/>
      <c r="AD33" s="33"/>
      <c r="AE33" s="39"/>
      <c r="AF33" s="33"/>
      <c r="AG33" s="39"/>
      <c r="AH33" s="33"/>
      <c r="AI33" s="39"/>
      <c r="AJ33" s="33"/>
      <c r="AK33" s="40"/>
      <c r="AL33" s="41"/>
      <c r="AM33" s="40"/>
      <c r="AN33" s="41"/>
      <c r="AO33" s="40"/>
      <c r="AP33" s="41"/>
      <c r="AQ33" s="42">
        <f t="shared" si="0"/>
        <v>0</v>
      </c>
      <c r="AR33" s="31">
        <f t="shared" si="1"/>
        <v>0</v>
      </c>
      <c r="AS33" s="32">
        <f t="shared" si="2"/>
        <v>0</v>
      </c>
      <c r="AT33" s="33">
        <f t="shared" si="3"/>
        <v>0</v>
      </c>
      <c r="AU33" s="34">
        <f t="shared" si="4"/>
        <v>0</v>
      </c>
      <c r="AV33" s="41">
        <f t="shared" si="5"/>
        <v>0</v>
      </c>
      <c r="AW33" s="43">
        <f t="shared" si="6"/>
        <v>0</v>
      </c>
      <c r="AX33" s="32">
        <f t="shared" si="7"/>
        <v>0</v>
      </c>
    </row>
    <row r="34" spans="1:50" ht="15.75">
      <c r="A34" s="33">
        <v>26</v>
      </c>
      <c r="B34" s="36" t="s">
        <v>93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9"/>
      <c r="AL34" s="29"/>
      <c r="AM34" s="29"/>
      <c r="AN34" s="29"/>
      <c r="AO34" s="29"/>
      <c r="AP34" s="29"/>
      <c r="AQ34" s="42">
        <f t="shared" si="0"/>
        <v>0</v>
      </c>
      <c r="AR34" s="31">
        <f t="shared" si="1"/>
        <v>0</v>
      </c>
      <c r="AS34" s="32">
        <f t="shared" si="2"/>
        <v>0</v>
      </c>
      <c r="AT34" s="33">
        <f t="shared" si="3"/>
        <v>0</v>
      </c>
      <c r="AU34" s="34">
        <f t="shared" si="4"/>
        <v>0</v>
      </c>
      <c r="AV34" s="41">
        <f t="shared" si="5"/>
        <v>0</v>
      </c>
      <c r="AW34" s="43">
        <f t="shared" si="6"/>
        <v>0</v>
      </c>
      <c r="AX34" s="32">
        <f t="shared" si="7"/>
        <v>0</v>
      </c>
    </row>
    <row r="35" spans="1:50" ht="15.75">
      <c r="A35" s="33">
        <v>27</v>
      </c>
      <c r="B35" s="36" t="s">
        <v>94</v>
      </c>
      <c r="C35" s="37"/>
      <c r="D35" s="31"/>
      <c r="E35" s="37"/>
      <c r="F35" s="31"/>
      <c r="G35" s="37"/>
      <c r="H35" s="31"/>
      <c r="I35" s="37"/>
      <c r="J35" s="31"/>
      <c r="K35" s="37"/>
      <c r="L35" s="31"/>
      <c r="M35" s="37"/>
      <c r="N35" s="31"/>
      <c r="O35" s="38"/>
      <c r="P35" s="32"/>
      <c r="Q35" s="38"/>
      <c r="R35" s="32"/>
      <c r="S35" s="38"/>
      <c r="T35" s="32"/>
      <c r="U35" s="38"/>
      <c r="V35" s="32"/>
      <c r="W35" s="38"/>
      <c r="X35" s="32"/>
      <c r="Y35" s="39"/>
      <c r="Z35" s="33"/>
      <c r="AA35" s="39"/>
      <c r="AB35" s="33"/>
      <c r="AC35" s="39"/>
      <c r="AD35" s="33"/>
      <c r="AE35" s="39"/>
      <c r="AF35" s="33"/>
      <c r="AG35" s="39"/>
      <c r="AH35" s="33"/>
      <c r="AI35" s="39"/>
      <c r="AJ35" s="33"/>
      <c r="AK35" s="40"/>
      <c r="AL35" s="41"/>
      <c r="AM35" s="40"/>
      <c r="AN35" s="41"/>
      <c r="AO35" s="40"/>
      <c r="AP35" s="41"/>
      <c r="AQ35" s="42">
        <f t="shared" si="0"/>
        <v>0</v>
      </c>
      <c r="AR35" s="31">
        <f t="shared" si="1"/>
        <v>0</v>
      </c>
      <c r="AS35" s="32">
        <f t="shared" si="2"/>
        <v>0</v>
      </c>
      <c r="AT35" s="33">
        <f t="shared" si="3"/>
        <v>0</v>
      </c>
      <c r="AU35" s="34">
        <f t="shared" si="4"/>
        <v>0</v>
      </c>
      <c r="AV35" s="41">
        <f t="shared" si="5"/>
        <v>0</v>
      </c>
      <c r="AW35" s="43">
        <f t="shared" si="6"/>
        <v>0</v>
      </c>
      <c r="AX35" s="32">
        <f t="shared" si="7"/>
        <v>0</v>
      </c>
    </row>
    <row r="36" spans="1:50" ht="15.75">
      <c r="A36" s="33">
        <v>28</v>
      </c>
      <c r="B36" s="36" t="s">
        <v>95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9"/>
      <c r="AL36" s="29"/>
      <c r="AM36" s="29"/>
      <c r="AN36" s="29"/>
      <c r="AO36" s="29"/>
      <c r="AP36" s="29"/>
      <c r="AQ36" s="42">
        <f t="shared" si="0"/>
        <v>0</v>
      </c>
      <c r="AR36" s="31">
        <f t="shared" si="1"/>
        <v>0</v>
      </c>
      <c r="AS36" s="32">
        <f t="shared" si="2"/>
        <v>0</v>
      </c>
      <c r="AT36" s="33">
        <f t="shared" si="3"/>
        <v>0</v>
      </c>
      <c r="AU36" s="34">
        <f t="shared" si="4"/>
        <v>0</v>
      </c>
      <c r="AV36" s="41">
        <f t="shared" si="5"/>
        <v>0</v>
      </c>
      <c r="AW36" s="43">
        <f t="shared" si="6"/>
        <v>0</v>
      </c>
      <c r="AX36" s="32">
        <f t="shared" si="7"/>
        <v>0</v>
      </c>
    </row>
    <row r="37" spans="1:50" ht="15.75">
      <c r="A37" s="33">
        <v>29</v>
      </c>
      <c r="B37" s="36" t="s">
        <v>96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9"/>
      <c r="AL37" s="29"/>
      <c r="AM37" s="29"/>
      <c r="AN37" s="29"/>
      <c r="AO37" s="29"/>
      <c r="AP37" s="29"/>
      <c r="AQ37" s="42">
        <f t="shared" si="0"/>
        <v>0</v>
      </c>
      <c r="AR37" s="31">
        <f t="shared" si="1"/>
        <v>0</v>
      </c>
      <c r="AS37" s="32">
        <f t="shared" si="2"/>
        <v>0</v>
      </c>
      <c r="AT37" s="33">
        <f t="shared" si="3"/>
        <v>0</v>
      </c>
      <c r="AU37" s="34">
        <f t="shared" si="4"/>
        <v>0</v>
      </c>
      <c r="AV37" s="41">
        <f t="shared" si="5"/>
        <v>0</v>
      </c>
      <c r="AW37" s="43">
        <f t="shared" si="6"/>
        <v>0</v>
      </c>
      <c r="AX37" s="32">
        <f t="shared" si="7"/>
        <v>0</v>
      </c>
    </row>
    <row r="38" spans="1:50" ht="15.75">
      <c r="A38" s="33">
        <v>30</v>
      </c>
      <c r="B38" s="36" t="s">
        <v>97</v>
      </c>
      <c r="C38" s="37"/>
      <c r="D38" s="31"/>
      <c r="E38" s="37"/>
      <c r="F38" s="31"/>
      <c r="G38" s="37"/>
      <c r="H38" s="31"/>
      <c r="I38" s="37"/>
      <c r="J38" s="31"/>
      <c r="K38" s="37"/>
      <c r="L38" s="31"/>
      <c r="M38" s="37"/>
      <c r="N38" s="31"/>
      <c r="O38" s="38"/>
      <c r="P38" s="32"/>
      <c r="Q38" s="38"/>
      <c r="R38" s="32"/>
      <c r="S38" s="38"/>
      <c r="T38" s="32"/>
      <c r="U38" s="38"/>
      <c r="V38" s="32"/>
      <c r="W38" s="38"/>
      <c r="X38" s="32"/>
      <c r="Y38" s="39"/>
      <c r="Z38" s="33"/>
      <c r="AA38" s="39"/>
      <c r="AB38" s="33"/>
      <c r="AC38" s="39"/>
      <c r="AD38" s="33"/>
      <c r="AE38" s="39"/>
      <c r="AF38" s="33"/>
      <c r="AG38" s="39"/>
      <c r="AH38" s="33"/>
      <c r="AI38" s="39"/>
      <c r="AJ38" s="33"/>
      <c r="AK38" s="40"/>
      <c r="AL38" s="41"/>
      <c r="AM38" s="40"/>
      <c r="AN38" s="41"/>
      <c r="AO38" s="40"/>
      <c r="AP38" s="41"/>
      <c r="AQ38" s="42">
        <f t="shared" si="0"/>
        <v>0</v>
      </c>
      <c r="AR38" s="31">
        <f t="shared" si="1"/>
        <v>0</v>
      </c>
      <c r="AS38" s="32">
        <f t="shared" si="2"/>
        <v>0</v>
      </c>
      <c r="AT38" s="33">
        <f t="shared" si="3"/>
        <v>0</v>
      </c>
      <c r="AU38" s="34">
        <f t="shared" si="4"/>
        <v>0</v>
      </c>
      <c r="AV38" s="41">
        <f t="shared" si="5"/>
        <v>0</v>
      </c>
      <c r="AW38" s="43">
        <f t="shared" si="6"/>
        <v>0</v>
      </c>
      <c r="AX38" s="32">
        <f t="shared" si="7"/>
        <v>0</v>
      </c>
    </row>
    <row r="39" spans="1:50" ht="15.75">
      <c r="A39" s="33">
        <v>31</v>
      </c>
      <c r="B39" s="36" t="s">
        <v>98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9"/>
      <c r="AL39" s="29"/>
      <c r="AM39" s="29"/>
      <c r="AN39" s="29"/>
      <c r="AO39" s="29"/>
      <c r="AP39" s="29"/>
      <c r="AQ39" s="42">
        <f t="shared" si="0"/>
        <v>0</v>
      </c>
      <c r="AR39" s="31">
        <f t="shared" si="1"/>
        <v>0</v>
      </c>
      <c r="AS39" s="32">
        <f t="shared" si="2"/>
        <v>0</v>
      </c>
      <c r="AT39" s="33">
        <f t="shared" si="3"/>
        <v>0</v>
      </c>
      <c r="AU39" s="34">
        <f t="shared" si="4"/>
        <v>0</v>
      </c>
      <c r="AV39" s="41">
        <f t="shared" si="5"/>
        <v>0</v>
      </c>
      <c r="AW39" s="43">
        <f t="shared" si="6"/>
        <v>0</v>
      </c>
      <c r="AX39" s="32">
        <f t="shared" si="7"/>
        <v>0</v>
      </c>
    </row>
    <row r="40" spans="1:50" ht="15.75">
      <c r="A40" s="33">
        <v>32</v>
      </c>
      <c r="B40" s="36" t="s">
        <v>99</v>
      </c>
      <c r="C40" s="37"/>
      <c r="D40" s="31"/>
      <c r="E40" s="37"/>
      <c r="F40" s="31"/>
      <c r="G40" s="37"/>
      <c r="H40" s="31"/>
      <c r="I40" s="37"/>
      <c r="J40" s="31"/>
      <c r="K40" s="37"/>
      <c r="L40" s="31"/>
      <c r="M40" s="37"/>
      <c r="N40" s="31"/>
      <c r="O40" s="38"/>
      <c r="P40" s="32"/>
      <c r="Q40" s="38"/>
      <c r="R40" s="32"/>
      <c r="S40" s="38"/>
      <c r="T40" s="32"/>
      <c r="U40" s="38"/>
      <c r="V40" s="32"/>
      <c r="W40" s="38"/>
      <c r="X40" s="32"/>
      <c r="Y40" s="39"/>
      <c r="Z40" s="33"/>
      <c r="AA40" s="39"/>
      <c r="AB40" s="33"/>
      <c r="AC40" s="39"/>
      <c r="AD40" s="33"/>
      <c r="AE40" s="39"/>
      <c r="AF40" s="33"/>
      <c r="AG40" s="39"/>
      <c r="AH40" s="33"/>
      <c r="AI40" s="39"/>
      <c r="AJ40" s="33"/>
      <c r="AK40" s="40"/>
      <c r="AL40" s="41"/>
      <c r="AM40" s="40"/>
      <c r="AN40" s="41"/>
      <c r="AO40" s="40"/>
      <c r="AP40" s="41"/>
      <c r="AQ40" s="42">
        <f t="shared" si="0"/>
        <v>0</v>
      </c>
      <c r="AR40" s="31">
        <f t="shared" si="1"/>
        <v>0</v>
      </c>
      <c r="AS40" s="32">
        <f t="shared" si="2"/>
        <v>0</v>
      </c>
      <c r="AT40" s="33">
        <f t="shared" si="3"/>
        <v>0</v>
      </c>
      <c r="AU40" s="34">
        <f t="shared" si="4"/>
        <v>0</v>
      </c>
      <c r="AV40" s="41">
        <f t="shared" si="5"/>
        <v>0</v>
      </c>
      <c r="AW40" s="43">
        <f t="shared" si="6"/>
        <v>0</v>
      </c>
      <c r="AX40" s="32">
        <f t="shared" si="7"/>
        <v>0</v>
      </c>
    </row>
    <row r="41" spans="1:50" ht="15.75">
      <c r="A41" s="33">
        <v>33</v>
      </c>
      <c r="B41" s="26" t="s">
        <v>100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9"/>
      <c r="AL41" s="29"/>
      <c r="AM41" s="29"/>
      <c r="AN41" s="29"/>
      <c r="AO41" s="29"/>
      <c r="AP41" s="29"/>
      <c r="AQ41" s="42">
        <f t="shared" si="0"/>
        <v>0</v>
      </c>
      <c r="AR41" s="31">
        <f t="shared" si="1"/>
        <v>0</v>
      </c>
      <c r="AS41" s="32">
        <f t="shared" si="2"/>
        <v>0</v>
      </c>
      <c r="AT41" s="33">
        <f t="shared" si="3"/>
        <v>0</v>
      </c>
      <c r="AU41" s="34">
        <f t="shared" si="4"/>
        <v>0</v>
      </c>
      <c r="AV41" s="41">
        <f t="shared" si="5"/>
        <v>0</v>
      </c>
      <c r="AW41" s="43">
        <f t="shared" si="6"/>
        <v>0</v>
      </c>
      <c r="AX41" s="32">
        <f t="shared" si="7"/>
        <v>0</v>
      </c>
    </row>
    <row r="42" spans="1:50" ht="15.75">
      <c r="A42" s="33">
        <v>34</v>
      </c>
      <c r="B42" s="36" t="s">
        <v>101</v>
      </c>
      <c r="C42" s="37"/>
      <c r="D42" s="31"/>
      <c r="E42" s="37"/>
      <c r="F42" s="31"/>
      <c r="G42" s="37"/>
      <c r="H42" s="31"/>
      <c r="I42" s="37"/>
      <c r="J42" s="31"/>
      <c r="K42" s="37"/>
      <c r="L42" s="31"/>
      <c r="M42" s="37"/>
      <c r="N42" s="31"/>
      <c r="O42" s="38"/>
      <c r="P42" s="32"/>
      <c r="Q42" s="38"/>
      <c r="R42" s="32"/>
      <c r="S42" s="38"/>
      <c r="T42" s="32"/>
      <c r="U42" s="38"/>
      <c r="V42" s="32"/>
      <c r="W42" s="38"/>
      <c r="X42" s="32"/>
      <c r="Y42" s="39"/>
      <c r="Z42" s="33"/>
      <c r="AA42" s="39"/>
      <c r="AB42" s="33"/>
      <c r="AC42" s="39"/>
      <c r="AD42" s="33"/>
      <c r="AE42" s="39"/>
      <c r="AF42" s="33"/>
      <c r="AG42" s="39"/>
      <c r="AH42" s="33"/>
      <c r="AI42" s="39"/>
      <c r="AJ42" s="33"/>
      <c r="AK42" s="40"/>
      <c r="AL42" s="41"/>
      <c r="AM42" s="40"/>
      <c r="AN42" s="41"/>
      <c r="AO42" s="40"/>
      <c r="AP42" s="41"/>
      <c r="AQ42" s="42">
        <f t="shared" si="0"/>
        <v>0</v>
      </c>
      <c r="AR42" s="31">
        <f t="shared" si="1"/>
        <v>0</v>
      </c>
      <c r="AS42" s="32">
        <f t="shared" si="2"/>
        <v>0</v>
      </c>
      <c r="AT42" s="33">
        <f t="shared" si="3"/>
        <v>0</v>
      </c>
      <c r="AU42" s="34">
        <f t="shared" si="4"/>
        <v>0</v>
      </c>
      <c r="AV42" s="41">
        <f t="shared" si="5"/>
        <v>0</v>
      </c>
      <c r="AW42" s="43">
        <f t="shared" si="6"/>
        <v>0</v>
      </c>
      <c r="AX42" s="32">
        <f t="shared" si="7"/>
        <v>0</v>
      </c>
    </row>
    <row r="43" spans="1:50" ht="15.75">
      <c r="A43" s="33">
        <v>35</v>
      </c>
      <c r="B43" s="36" t="s">
        <v>102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9"/>
      <c r="AL43" s="29"/>
      <c r="AM43" s="29"/>
      <c r="AN43" s="29"/>
      <c r="AO43" s="29"/>
      <c r="AP43" s="29"/>
      <c r="AQ43" s="42">
        <f t="shared" si="0"/>
        <v>0</v>
      </c>
      <c r="AR43" s="31">
        <f t="shared" si="1"/>
        <v>0</v>
      </c>
      <c r="AS43" s="32">
        <f t="shared" si="2"/>
        <v>0</v>
      </c>
      <c r="AT43" s="33">
        <f t="shared" si="3"/>
        <v>0</v>
      </c>
      <c r="AU43" s="34">
        <f t="shared" si="4"/>
        <v>0</v>
      </c>
      <c r="AV43" s="41">
        <f t="shared" si="5"/>
        <v>0</v>
      </c>
      <c r="AW43" s="43">
        <f t="shared" si="6"/>
        <v>0</v>
      </c>
      <c r="AX43" s="32">
        <f t="shared" si="7"/>
        <v>0</v>
      </c>
    </row>
    <row r="44" spans="1:50" ht="15.75">
      <c r="A44" s="33">
        <v>36</v>
      </c>
      <c r="B44" s="36" t="s">
        <v>103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9"/>
      <c r="AL44" s="29"/>
      <c r="AM44" s="29"/>
      <c r="AN44" s="29"/>
      <c r="AO44" s="29"/>
      <c r="AP44" s="29"/>
      <c r="AQ44" s="42">
        <f t="shared" si="0"/>
        <v>0</v>
      </c>
      <c r="AR44" s="31">
        <f t="shared" si="1"/>
        <v>0</v>
      </c>
      <c r="AS44" s="32">
        <f t="shared" si="2"/>
        <v>0</v>
      </c>
      <c r="AT44" s="33">
        <f t="shared" si="3"/>
        <v>0</v>
      </c>
      <c r="AU44" s="34">
        <f t="shared" si="4"/>
        <v>0</v>
      </c>
      <c r="AV44" s="41">
        <f t="shared" si="5"/>
        <v>0</v>
      </c>
      <c r="AW44" s="43">
        <f t="shared" si="6"/>
        <v>0</v>
      </c>
      <c r="AX44" s="32">
        <f t="shared" si="7"/>
        <v>0</v>
      </c>
    </row>
    <row r="45" spans="1:50" ht="15.75">
      <c r="A45" s="33">
        <v>37</v>
      </c>
      <c r="B45" s="36" t="s">
        <v>104</v>
      </c>
      <c r="C45" s="37"/>
      <c r="D45" s="31"/>
      <c r="E45" s="37"/>
      <c r="F45" s="31"/>
      <c r="G45" s="37"/>
      <c r="H45" s="31"/>
      <c r="I45" s="37"/>
      <c r="J45" s="31"/>
      <c r="K45" s="37"/>
      <c r="L45" s="31"/>
      <c r="M45" s="37"/>
      <c r="N45" s="31"/>
      <c r="O45" s="38"/>
      <c r="P45" s="32"/>
      <c r="Q45" s="38"/>
      <c r="R45" s="32"/>
      <c r="S45" s="38"/>
      <c r="T45" s="32"/>
      <c r="U45" s="38"/>
      <c r="V45" s="32"/>
      <c r="W45" s="38"/>
      <c r="X45" s="32"/>
      <c r="Y45" s="39"/>
      <c r="Z45" s="33"/>
      <c r="AA45" s="39"/>
      <c r="AB45" s="33"/>
      <c r="AC45" s="39"/>
      <c r="AD45" s="33"/>
      <c r="AE45" s="39"/>
      <c r="AF45" s="33"/>
      <c r="AG45" s="39"/>
      <c r="AH45" s="33"/>
      <c r="AI45" s="39"/>
      <c r="AJ45" s="33"/>
      <c r="AK45" s="40"/>
      <c r="AL45" s="41"/>
      <c r="AM45" s="40"/>
      <c r="AN45" s="41"/>
      <c r="AO45" s="40"/>
      <c r="AP45" s="41"/>
      <c r="AQ45" s="42">
        <f t="shared" si="0"/>
        <v>0</v>
      </c>
      <c r="AR45" s="31">
        <f t="shared" si="1"/>
        <v>0</v>
      </c>
      <c r="AS45" s="32">
        <f t="shared" si="2"/>
        <v>0</v>
      </c>
      <c r="AT45" s="33">
        <f t="shared" si="3"/>
        <v>0</v>
      </c>
      <c r="AU45" s="34">
        <f t="shared" si="4"/>
        <v>0</v>
      </c>
      <c r="AV45" s="41">
        <f t="shared" si="5"/>
        <v>0</v>
      </c>
      <c r="AW45" s="43">
        <f t="shared" si="6"/>
        <v>0</v>
      </c>
      <c r="AX45" s="32">
        <f t="shared" si="7"/>
        <v>0</v>
      </c>
    </row>
    <row r="46" spans="1:50" ht="15.75">
      <c r="A46" s="33">
        <v>38</v>
      </c>
      <c r="B46" s="36" t="s">
        <v>105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  <c r="AN46" s="29"/>
      <c r="AO46" s="29"/>
      <c r="AP46" s="29"/>
      <c r="AQ46" s="42">
        <f t="shared" si="0"/>
        <v>0</v>
      </c>
      <c r="AR46" s="31">
        <f t="shared" si="1"/>
        <v>0</v>
      </c>
      <c r="AS46" s="32">
        <f t="shared" si="2"/>
        <v>0</v>
      </c>
      <c r="AT46" s="33">
        <f t="shared" si="3"/>
        <v>0</v>
      </c>
      <c r="AU46" s="34">
        <f t="shared" si="4"/>
        <v>0</v>
      </c>
      <c r="AV46" s="41">
        <f t="shared" si="5"/>
        <v>0</v>
      </c>
      <c r="AW46" s="43">
        <f t="shared" si="6"/>
        <v>0</v>
      </c>
      <c r="AX46" s="32">
        <f t="shared" si="7"/>
        <v>0</v>
      </c>
    </row>
    <row r="47" spans="1:50" ht="15.75">
      <c r="A47" s="33">
        <v>39</v>
      </c>
      <c r="B47" s="36" t="s">
        <v>106</v>
      </c>
      <c r="C47" s="37"/>
      <c r="D47" s="31"/>
      <c r="E47" s="37"/>
      <c r="F47" s="31"/>
      <c r="G47" s="37"/>
      <c r="H47" s="31"/>
      <c r="I47" s="37"/>
      <c r="J47" s="31"/>
      <c r="K47" s="37"/>
      <c r="L47" s="31"/>
      <c r="M47" s="37"/>
      <c r="N47" s="31"/>
      <c r="O47" s="38"/>
      <c r="P47" s="32"/>
      <c r="Q47" s="38"/>
      <c r="R47" s="32"/>
      <c r="S47" s="38"/>
      <c r="T47" s="32"/>
      <c r="U47" s="38"/>
      <c r="V47" s="32"/>
      <c r="W47" s="38"/>
      <c r="X47" s="32"/>
      <c r="Y47" s="39"/>
      <c r="Z47" s="33"/>
      <c r="AA47" s="39"/>
      <c r="AB47" s="33"/>
      <c r="AC47" s="39"/>
      <c r="AD47" s="33"/>
      <c r="AE47" s="39"/>
      <c r="AF47" s="33"/>
      <c r="AG47" s="39"/>
      <c r="AH47" s="33"/>
      <c r="AI47" s="39"/>
      <c r="AJ47" s="33"/>
      <c r="AK47" s="40"/>
      <c r="AL47" s="41"/>
      <c r="AM47" s="40"/>
      <c r="AN47" s="41"/>
      <c r="AO47" s="40"/>
      <c r="AP47" s="41"/>
      <c r="AQ47" s="42">
        <f t="shared" si="0"/>
        <v>0</v>
      </c>
      <c r="AR47" s="31">
        <f t="shared" si="1"/>
        <v>0</v>
      </c>
      <c r="AS47" s="32">
        <f t="shared" si="2"/>
        <v>0</v>
      </c>
      <c r="AT47" s="33">
        <f t="shared" si="3"/>
        <v>0</v>
      </c>
      <c r="AU47" s="34">
        <f t="shared" si="4"/>
        <v>0</v>
      </c>
      <c r="AV47" s="41">
        <f t="shared" si="5"/>
        <v>0</v>
      </c>
      <c r="AW47" s="43">
        <f t="shared" si="6"/>
        <v>0</v>
      </c>
      <c r="AX47" s="32">
        <f t="shared" si="7"/>
        <v>0</v>
      </c>
    </row>
    <row r="48" spans="1:50" ht="15.75">
      <c r="A48" s="33">
        <v>40</v>
      </c>
      <c r="B48" s="36" t="s">
        <v>107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9"/>
      <c r="AL48" s="29"/>
      <c r="AM48" s="29"/>
      <c r="AN48" s="29"/>
      <c r="AO48" s="29"/>
      <c r="AP48" s="29"/>
      <c r="AQ48" s="42">
        <f t="shared" si="0"/>
        <v>0</v>
      </c>
      <c r="AR48" s="31">
        <f t="shared" si="1"/>
        <v>0</v>
      </c>
      <c r="AS48" s="32">
        <f t="shared" si="2"/>
        <v>0</v>
      </c>
      <c r="AT48" s="33">
        <f t="shared" si="3"/>
        <v>0</v>
      </c>
      <c r="AU48" s="34">
        <f t="shared" si="4"/>
        <v>0</v>
      </c>
      <c r="AV48" s="41">
        <f t="shared" si="5"/>
        <v>0</v>
      </c>
      <c r="AW48" s="43">
        <f t="shared" si="6"/>
        <v>0</v>
      </c>
      <c r="AX48" s="32">
        <f t="shared" si="7"/>
        <v>0</v>
      </c>
    </row>
    <row r="49" spans="1:50" ht="15.75">
      <c r="A49" s="33">
        <v>41</v>
      </c>
      <c r="B49" s="36" t="s">
        <v>108</v>
      </c>
      <c r="C49" s="37"/>
      <c r="D49" s="31"/>
      <c r="E49" s="37"/>
      <c r="F49" s="31"/>
      <c r="G49" s="37"/>
      <c r="H49" s="31"/>
      <c r="I49" s="37"/>
      <c r="J49" s="31"/>
      <c r="K49" s="37"/>
      <c r="L49" s="31"/>
      <c r="M49" s="37"/>
      <c r="N49" s="31"/>
      <c r="O49" s="38"/>
      <c r="P49" s="32"/>
      <c r="Q49" s="38"/>
      <c r="R49" s="32"/>
      <c r="S49" s="38"/>
      <c r="T49" s="32"/>
      <c r="U49" s="38"/>
      <c r="V49" s="32"/>
      <c r="W49" s="38"/>
      <c r="X49" s="32"/>
      <c r="Y49" s="39"/>
      <c r="Z49" s="33"/>
      <c r="AA49" s="39"/>
      <c r="AB49" s="33"/>
      <c r="AC49" s="39"/>
      <c r="AD49" s="33"/>
      <c r="AE49" s="39"/>
      <c r="AF49" s="33"/>
      <c r="AG49" s="39"/>
      <c r="AH49" s="33"/>
      <c r="AI49" s="39"/>
      <c r="AJ49" s="33"/>
      <c r="AK49" s="40"/>
      <c r="AL49" s="41"/>
      <c r="AM49" s="40"/>
      <c r="AN49" s="41"/>
      <c r="AO49" s="40"/>
      <c r="AP49" s="41"/>
      <c r="AQ49" s="42">
        <f t="shared" si="0"/>
        <v>0</v>
      </c>
      <c r="AR49" s="31">
        <f t="shared" si="1"/>
        <v>0</v>
      </c>
      <c r="AS49" s="32">
        <f t="shared" si="2"/>
        <v>0</v>
      </c>
      <c r="AT49" s="33">
        <f t="shared" si="3"/>
        <v>0</v>
      </c>
      <c r="AU49" s="34">
        <f t="shared" si="4"/>
        <v>0</v>
      </c>
      <c r="AV49" s="41">
        <f t="shared" si="5"/>
        <v>0</v>
      </c>
      <c r="AW49" s="43">
        <f t="shared" si="6"/>
        <v>0</v>
      </c>
      <c r="AX49" s="32">
        <f t="shared" si="7"/>
        <v>0</v>
      </c>
    </row>
    <row r="50" spans="1:50" ht="15.75">
      <c r="A50" s="33">
        <v>42</v>
      </c>
      <c r="B50" s="36" t="s">
        <v>109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9"/>
      <c r="AL50" s="29"/>
      <c r="AM50" s="29"/>
      <c r="AN50" s="29"/>
      <c r="AO50" s="29"/>
      <c r="AP50" s="29"/>
      <c r="AQ50" s="42">
        <f t="shared" si="0"/>
        <v>0</v>
      </c>
      <c r="AR50" s="31">
        <f t="shared" si="1"/>
        <v>0</v>
      </c>
      <c r="AS50" s="32">
        <f t="shared" si="2"/>
        <v>0</v>
      </c>
      <c r="AT50" s="33">
        <f t="shared" si="3"/>
        <v>0</v>
      </c>
      <c r="AU50" s="34">
        <f t="shared" si="4"/>
        <v>0</v>
      </c>
      <c r="AV50" s="41">
        <f t="shared" si="5"/>
        <v>0</v>
      </c>
      <c r="AW50" s="43">
        <f t="shared" si="6"/>
        <v>0</v>
      </c>
      <c r="AX50" s="32">
        <f t="shared" si="7"/>
        <v>0</v>
      </c>
    </row>
    <row r="51" spans="1:50" ht="15.75">
      <c r="A51" s="33">
        <v>43</v>
      </c>
      <c r="B51" s="36" t="s">
        <v>110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9"/>
      <c r="AL51" s="29"/>
      <c r="AM51" s="29"/>
      <c r="AN51" s="29"/>
      <c r="AO51" s="29"/>
      <c r="AP51" s="29"/>
      <c r="AQ51" s="42">
        <f t="shared" si="0"/>
        <v>0</v>
      </c>
      <c r="AR51" s="31">
        <f t="shared" si="1"/>
        <v>0</v>
      </c>
      <c r="AS51" s="32">
        <f t="shared" si="2"/>
        <v>0</v>
      </c>
      <c r="AT51" s="33">
        <f t="shared" si="3"/>
        <v>0</v>
      </c>
      <c r="AU51" s="34">
        <f t="shared" si="4"/>
        <v>0</v>
      </c>
      <c r="AV51" s="41">
        <f t="shared" si="5"/>
        <v>0</v>
      </c>
      <c r="AW51" s="43">
        <f t="shared" si="6"/>
        <v>0</v>
      </c>
      <c r="AX51" s="32">
        <f t="shared" si="7"/>
        <v>0</v>
      </c>
    </row>
    <row r="52" spans="1:50" ht="15.75">
      <c r="A52" s="33">
        <v>44</v>
      </c>
      <c r="B52" s="36" t="s">
        <v>111</v>
      </c>
      <c r="C52" s="37"/>
      <c r="D52" s="31"/>
      <c r="E52" s="37"/>
      <c r="F52" s="31"/>
      <c r="G52" s="37"/>
      <c r="H52" s="31"/>
      <c r="I52" s="37"/>
      <c r="J52" s="31"/>
      <c r="K52" s="37"/>
      <c r="L52" s="31"/>
      <c r="M52" s="37"/>
      <c r="N52" s="31"/>
      <c r="O52" s="38"/>
      <c r="P52" s="32"/>
      <c r="Q52" s="38"/>
      <c r="R52" s="32"/>
      <c r="S52" s="38"/>
      <c r="T52" s="32"/>
      <c r="U52" s="38"/>
      <c r="V52" s="32"/>
      <c r="W52" s="38"/>
      <c r="X52" s="32"/>
      <c r="Y52" s="39"/>
      <c r="Z52" s="33"/>
      <c r="AA52" s="39"/>
      <c r="AB52" s="33"/>
      <c r="AC52" s="39"/>
      <c r="AD52" s="33"/>
      <c r="AE52" s="39"/>
      <c r="AF52" s="33"/>
      <c r="AG52" s="39"/>
      <c r="AH52" s="33"/>
      <c r="AI52" s="39"/>
      <c r="AJ52" s="33"/>
      <c r="AK52" s="40"/>
      <c r="AL52" s="41"/>
      <c r="AM52" s="40"/>
      <c r="AN52" s="41"/>
      <c r="AO52" s="40"/>
      <c r="AP52" s="41"/>
      <c r="AQ52" s="42">
        <f t="shared" si="0"/>
        <v>0</v>
      </c>
      <c r="AR52" s="31">
        <f t="shared" si="1"/>
        <v>0</v>
      </c>
      <c r="AS52" s="32">
        <f t="shared" si="2"/>
        <v>0</v>
      </c>
      <c r="AT52" s="33">
        <f t="shared" si="3"/>
        <v>0</v>
      </c>
      <c r="AU52" s="34">
        <f t="shared" si="4"/>
        <v>0</v>
      </c>
      <c r="AV52" s="41">
        <f t="shared" si="5"/>
        <v>0</v>
      </c>
      <c r="AW52" s="43">
        <f t="shared" si="6"/>
        <v>0</v>
      </c>
      <c r="AX52" s="32">
        <f t="shared" si="7"/>
        <v>0</v>
      </c>
    </row>
    <row r="53" spans="1:50" ht="15.75">
      <c r="A53" s="33">
        <v>45</v>
      </c>
      <c r="B53" s="36" t="s">
        <v>112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9"/>
      <c r="AL53" s="29"/>
      <c r="AM53" s="29"/>
      <c r="AN53" s="29"/>
      <c r="AO53" s="29"/>
      <c r="AP53" s="29"/>
      <c r="AQ53" s="42">
        <f t="shared" si="0"/>
        <v>0</v>
      </c>
      <c r="AR53" s="31">
        <f t="shared" si="1"/>
        <v>0</v>
      </c>
      <c r="AS53" s="32">
        <f t="shared" si="2"/>
        <v>0</v>
      </c>
      <c r="AT53" s="33">
        <f t="shared" si="3"/>
        <v>0</v>
      </c>
      <c r="AU53" s="34">
        <f t="shared" si="4"/>
        <v>0</v>
      </c>
      <c r="AV53" s="41">
        <f t="shared" si="5"/>
        <v>0</v>
      </c>
      <c r="AW53" s="43">
        <f t="shared" si="6"/>
        <v>0</v>
      </c>
      <c r="AX53" s="32">
        <f t="shared" si="7"/>
        <v>0</v>
      </c>
    </row>
    <row r="54" spans="1:50" ht="15.75">
      <c r="A54" s="33">
        <v>46</v>
      </c>
      <c r="B54" s="36" t="s">
        <v>113</v>
      </c>
      <c r="C54" s="37"/>
      <c r="D54" s="31"/>
      <c r="E54" s="37"/>
      <c r="F54" s="31"/>
      <c r="G54" s="37"/>
      <c r="H54" s="31"/>
      <c r="I54" s="37"/>
      <c r="J54" s="31"/>
      <c r="K54" s="37"/>
      <c r="L54" s="31"/>
      <c r="M54" s="37"/>
      <c r="N54" s="31"/>
      <c r="O54" s="38"/>
      <c r="P54" s="32"/>
      <c r="Q54" s="38"/>
      <c r="R54" s="32"/>
      <c r="S54" s="38"/>
      <c r="T54" s="32"/>
      <c r="U54" s="38"/>
      <c r="V54" s="32"/>
      <c r="W54" s="38"/>
      <c r="X54" s="32"/>
      <c r="Y54" s="39"/>
      <c r="Z54" s="33"/>
      <c r="AA54" s="39"/>
      <c r="AB54" s="33"/>
      <c r="AC54" s="39"/>
      <c r="AD54" s="33"/>
      <c r="AE54" s="39"/>
      <c r="AF54" s="33"/>
      <c r="AG54" s="39"/>
      <c r="AH54" s="33"/>
      <c r="AI54" s="39"/>
      <c r="AJ54" s="33"/>
      <c r="AK54" s="40"/>
      <c r="AL54" s="41"/>
      <c r="AM54" s="40"/>
      <c r="AN54" s="41"/>
      <c r="AO54" s="40"/>
      <c r="AP54" s="41"/>
      <c r="AQ54" s="42">
        <f t="shared" si="0"/>
        <v>0</v>
      </c>
      <c r="AR54" s="31">
        <f t="shared" si="1"/>
        <v>0</v>
      </c>
      <c r="AS54" s="32">
        <f t="shared" si="2"/>
        <v>0</v>
      </c>
      <c r="AT54" s="33">
        <f t="shared" si="3"/>
        <v>0</v>
      </c>
      <c r="AU54" s="34">
        <f t="shared" si="4"/>
        <v>0</v>
      </c>
      <c r="AV54" s="41">
        <f t="shared" si="5"/>
        <v>0</v>
      </c>
      <c r="AW54" s="43">
        <f t="shared" si="6"/>
        <v>0</v>
      </c>
      <c r="AX54" s="32">
        <f t="shared" si="7"/>
        <v>0</v>
      </c>
    </row>
    <row r="55" spans="1:50" ht="15.75">
      <c r="A55" s="33">
        <v>47</v>
      </c>
      <c r="B55" s="36" t="s">
        <v>114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9"/>
      <c r="AL55" s="29"/>
      <c r="AM55" s="29"/>
      <c r="AN55" s="29"/>
      <c r="AO55" s="29"/>
      <c r="AP55" s="29"/>
      <c r="AQ55" s="42">
        <f t="shared" si="0"/>
        <v>0</v>
      </c>
      <c r="AR55" s="31">
        <f t="shared" si="1"/>
        <v>0</v>
      </c>
      <c r="AS55" s="32">
        <f t="shared" si="2"/>
        <v>0</v>
      </c>
      <c r="AT55" s="33">
        <f t="shared" si="3"/>
        <v>0</v>
      </c>
      <c r="AU55" s="34">
        <f t="shared" si="4"/>
        <v>0</v>
      </c>
      <c r="AV55" s="41">
        <f t="shared" si="5"/>
        <v>0</v>
      </c>
      <c r="AW55" s="43">
        <f t="shared" si="6"/>
        <v>0</v>
      </c>
      <c r="AX55" s="32">
        <f t="shared" si="7"/>
        <v>0</v>
      </c>
    </row>
    <row r="56" spans="1:50" ht="15.75">
      <c r="A56" s="33">
        <v>48</v>
      </c>
      <c r="B56" s="36" t="s">
        <v>115</v>
      </c>
      <c r="C56" s="37"/>
      <c r="D56" s="31"/>
      <c r="E56" s="37"/>
      <c r="F56" s="31"/>
      <c r="G56" s="37"/>
      <c r="H56" s="31"/>
      <c r="I56" s="37"/>
      <c r="J56" s="31"/>
      <c r="K56" s="37"/>
      <c r="L56" s="31"/>
      <c r="M56" s="37"/>
      <c r="N56" s="31"/>
      <c r="O56" s="38"/>
      <c r="P56" s="32"/>
      <c r="Q56" s="38"/>
      <c r="R56" s="32"/>
      <c r="S56" s="38"/>
      <c r="T56" s="32"/>
      <c r="U56" s="38"/>
      <c r="V56" s="32"/>
      <c r="W56" s="38"/>
      <c r="X56" s="32"/>
      <c r="Y56" s="39"/>
      <c r="Z56" s="33"/>
      <c r="AA56" s="39"/>
      <c r="AB56" s="33"/>
      <c r="AC56" s="39"/>
      <c r="AD56" s="33"/>
      <c r="AE56" s="39"/>
      <c r="AF56" s="33"/>
      <c r="AG56" s="39"/>
      <c r="AH56" s="33"/>
      <c r="AI56" s="39"/>
      <c r="AJ56" s="33"/>
      <c r="AK56" s="40"/>
      <c r="AL56" s="41"/>
      <c r="AM56" s="40"/>
      <c r="AN56" s="41"/>
      <c r="AO56" s="40"/>
      <c r="AP56" s="41"/>
      <c r="AQ56" s="42">
        <f t="shared" si="0"/>
        <v>0</v>
      </c>
      <c r="AR56" s="31">
        <f t="shared" si="1"/>
        <v>0</v>
      </c>
      <c r="AS56" s="32">
        <f t="shared" si="2"/>
        <v>0</v>
      </c>
      <c r="AT56" s="33">
        <f t="shared" si="3"/>
        <v>0</v>
      </c>
      <c r="AU56" s="34">
        <f t="shared" si="4"/>
        <v>0</v>
      </c>
      <c r="AV56" s="41">
        <f t="shared" si="5"/>
        <v>0</v>
      </c>
      <c r="AW56" s="43">
        <f t="shared" si="6"/>
        <v>0</v>
      </c>
      <c r="AX56" s="32">
        <f t="shared" si="7"/>
        <v>0</v>
      </c>
    </row>
    <row r="57" spans="1:50" ht="15.75">
      <c r="A57" s="33">
        <v>49</v>
      </c>
      <c r="B57" s="26" t="s">
        <v>116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9"/>
      <c r="AL57" s="29"/>
      <c r="AM57" s="29"/>
      <c r="AN57" s="29"/>
      <c r="AO57" s="29"/>
      <c r="AP57" s="29"/>
      <c r="AQ57" s="42">
        <f t="shared" si="0"/>
        <v>0</v>
      </c>
      <c r="AR57" s="31">
        <f t="shared" si="1"/>
        <v>0</v>
      </c>
      <c r="AS57" s="32">
        <f t="shared" si="2"/>
        <v>0</v>
      </c>
      <c r="AT57" s="33">
        <f t="shared" si="3"/>
        <v>0</v>
      </c>
      <c r="AU57" s="34">
        <f t="shared" si="4"/>
        <v>0</v>
      </c>
      <c r="AV57" s="41">
        <f t="shared" si="5"/>
        <v>0</v>
      </c>
      <c r="AW57" s="43">
        <f t="shared" si="6"/>
        <v>0</v>
      </c>
      <c r="AX57" s="32">
        <f t="shared" si="7"/>
        <v>0</v>
      </c>
    </row>
    <row r="58" spans="1:50" ht="15.75">
      <c r="A58" s="33">
        <v>50</v>
      </c>
      <c r="B58" s="36" t="s">
        <v>117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9"/>
      <c r="AL58" s="29"/>
      <c r="AM58" s="29"/>
      <c r="AN58" s="29"/>
      <c r="AO58" s="29"/>
      <c r="AP58" s="29"/>
      <c r="AQ58" s="42">
        <f t="shared" si="0"/>
        <v>0</v>
      </c>
      <c r="AR58" s="44">
        <f t="shared" si="1"/>
        <v>0</v>
      </c>
      <c r="AS58" s="45">
        <f t="shared" si="2"/>
        <v>0</v>
      </c>
      <c r="AT58" s="46">
        <f t="shared" si="3"/>
        <v>0</v>
      </c>
      <c r="AU58" s="47">
        <f t="shared" si="4"/>
        <v>0</v>
      </c>
      <c r="AV58" s="48">
        <f t="shared" si="5"/>
        <v>0</v>
      </c>
      <c r="AW58" s="49">
        <f t="shared" si="6"/>
        <v>0</v>
      </c>
      <c r="AX58" s="45">
        <f t="shared" si="7"/>
        <v>0</v>
      </c>
    </row>
    <row r="59" spans="1:50" ht="15.75">
      <c r="A59" s="33"/>
      <c r="B59" s="50" t="s">
        <v>55</v>
      </c>
      <c r="C59" s="31">
        <f aca="true" t="shared" si="8" ref="C59:AX59">SUM(C9:C58)</f>
        <v>0</v>
      </c>
      <c r="D59" s="31">
        <f t="shared" si="8"/>
        <v>0</v>
      </c>
      <c r="E59" s="31">
        <f t="shared" si="8"/>
        <v>0</v>
      </c>
      <c r="F59" s="31">
        <f t="shared" si="8"/>
        <v>0</v>
      </c>
      <c r="G59" s="31">
        <f t="shared" si="8"/>
        <v>0</v>
      </c>
      <c r="H59" s="31">
        <f t="shared" si="8"/>
        <v>0</v>
      </c>
      <c r="I59" s="31">
        <f t="shared" si="8"/>
        <v>0</v>
      </c>
      <c r="J59" s="31">
        <f t="shared" si="8"/>
        <v>0</v>
      </c>
      <c r="K59" s="31">
        <f t="shared" si="8"/>
        <v>0</v>
      </c>
      <c r="L59" s="31">
        <f t="shared" si="8"/>
        <v>0</v>
      </c>
      <c r="M59" s="31">
        <f t="shared" si="8"/>
        <v>0</v>
      </c>
      <c r="N59" s="31">
        <f t="shared" si="8"/>
        <v>0</v>
      </c>
      <c r="O59" s="32">
        <f t="shared" si="8"/>
        <v>0</v>
      </c>
      <c r="P59" s="32">
        <f t="shared" si="8"/>
        <v>0</v>
      </c>
      <c r="Q59" s="32">
        <f t="shared" si="8"/>
        <v>0</v>
      </c>
      <c r="R59" s="32">
        <f t="shared" si="8"/>
        <v>0</v>
      </c>
      <c r="S59" s="32">
        <f t="shared" si="8"/>
        <v>0</v>
      </c>
      <c r="T59" s="32">
        <f t="shared" si="8"/>
        <v>0</v>
      </c>
      <c r="U59" s="32">
        <f t="shared" si="8"/>
        <v>0</v>
      </c>
      <c r="V59" s="32">
        <f t="shared" si="8"/>
        <v>0</v>
      </c>
      <c r="W59" s="32">
        <f t="shared" si="8"/>
        <v>0</v>
      </c>
      <c r="X59" s="32">
        <f t="shared" si="8"/>
        <v>0</v>
      </c>
      <c r="Y59" s="33">
        <f t="shared" si="8"/>
        <v>0</v>
      </c>
      <c r="Z59" s="33">
        <f t="shared" si="8"/>
        <v>0</v>
      </c>
      <c r="AA59" s="33">
        <f t="shared" si="8"/>
        <v>0</v>
      </c>
      <c r="AB59" s="33">
        <f t="shared" si="8"/>
        <v>0</v>
      </c>
      <c r="AC59" s="33">
        <f t="shared" si="8"/>
        <v>0</v>
      </c>
      <c r="AD59" s="33">
        <f t="shared" si="8"/>
        <v>0</v>
      </c>
      <c r="AE59" s="33">
        <f t="shared" si="8"/>
        <v>0</v>
      </c>
      <c r="AF59" s="33">
        <f t="shared" si="8"/>
        <v>0</v>
      </c>
      <c r="AG59" s="33">
        <f t="shared" si="8"/>
        <v>0</v>
      </c>
      <c r="AH59" s="33">
        <f t="shared" si="8"/>
        <v>0</v>
      </c>
      <c r="AI59" s="33">
        <f t="shared" si="8"/>
        <v>0</v>
      </c>
      <c r="AJ59" s="33">
        <f t="shared" si="8"/>
        <v>0</v>
      </c>
      <c r="AK59" s="41">
        <f t="shared" si="8"/>
        <v>0</v>
      </c>
      <c r="AL59" s="41">
        <f t="shared" si="8"/>
        <v>0</v>
      </c>
      <c r="AM59" s="41">
        <f t="shared" si="8"/>
        <v>0</v>
      </c>
      <c r="AN59" s="41">
        <f t="shared" si="8"/>
        <v>0</v>
      </c>
      <c r="AO59" s="41">
        <f t="shared" si="8"/>
        <v>0</v>
      </c>
      <c r="AP59" s="41">
        <f t="shared" si="8"/>
        <v>0</v>
      </c>
      <c r="AQ59" s="51">
        <f t="shared" si="8"/>
        <v>0</v>
      </c>
      <c r="AR59" s="52">
        <f t="shared" si="8"/>
        <v>0</v>
      </c>
      <c r="AS59" s="53">
        <f t="shared" si="8"/>
        <v>0</v>
      </c>
      <c r="AT59" s="54">
        <f t="shared" si="8"/>
        <v>0</v>
      </c>
      <c r="AU59" s="55">
        <f t="shared" si="8"/>
        <v>0</v>
      </c>
      <c r="AV59" s="55">
        <f t="shared" si="8"/>
        <v>0</v>
      </c>
      <c r="AW59" s="56">
        <f t="shared" si="8"/>
        <v>0</v>
      </c>
      <c r="AX59" s="53">
        <f t="shared" si="8"/>
        <v>0</v>
      </c>
    </row>
    <row r="60" spans="1:50" ht="60">
      <c r="A60" s="57"/>
      <c r="B60" s="58" t="s">
        <v>118</v>
      </c>
      <c r="C60" s="59">
        <f>E3*1</f>
        <v>0</v>
      </c>
      <c r="D60" s="59">
        <f>E3*1</f>
        <v>0</v>
      </c>
      <c r="E60" s="59">
        <f>E3*1</f>
        <v>0</v>
      </c>
      <c r="F60" s="59">
        <f>E3*1</f>
        <v>0</v>
      </c>
      <c r="G60" s="59">
        <f>E3*1</f>
        <v>0</v>
      </c>
      <c r="H60" s="59">
        <f>E3*1</f>
        <v>0</v>
      </c>
      <c r="I60" s="59">
        <f>E3*1</f>
        <v>0</v>
      </c>
      <c r="J60" s="59">
        <f>E3*1</f>
        <v>0</v>
      </c>
      <c r="K60" s="59">
        <f>E3*1</f>
        <v>0</v>
      </c>
      <c r="L60" s="59">
        <f>E3*1</f>
        <v>0</v>
      </c>
      <c r="M60" s="59">
        <f>E3*1</f>
        <v>0</v>
      </c>
      <c r="N60" s="59">
        <f>E3*1</f>
        <v>0</v>
      </c>
      <c r="O60" s="60">
        <f>E3*1</f>
        <v>0</v>
      </c>
      <c r="P60" s="60">
        <f>E3*1</f>
        <v>0</v>
      </c>
      <c r="Q60" s="60">
        <f>E3*1</f>
        <v>0</v>
      </c>
      <c r="R60" s="60">
        <f>E3*1</f>
        <v>0</v>
      </c>
      <c r="S60" s="60">
        <f>E3*1</f>
        <v>0</v>
      </c>
      <c r="T60" s="60">
        <f>E3*1</f>
        <v>0</v>
      </c>
      <c r="U60" s="60">
        <f>E3*1</f>
        <v>0</v>
      </c>
      <c r="V60" s="60">
        <f>E3*1</f>
        <v>0</v>
      </c>
      <c r="W60" s="60">
        <f>E3*1</f>
        <v>0</v>
      </c>
      <c r="X60" s="60">
        <f>E3*1</f>
        <v>0</v>
      </c>
      <c r="Y60" s="61">
        <f>E3*1</f>
        <v>0</v>
      </c>
      <c r="Z60" s="61">
        <f>E3*1</f>
        <v>0</v>
      </c>
      <c r="AA60" s="61">
        <f>E3*1</f>
        <v>0</v>
      </c>
      <c r="AB60" s="61">
        <f>E3*1</f>
        <v>0</v>
      </c>
      <c r="AC60" s="61">
        <f>E3*1</f>
        <v>0</v>
      </c>
      <c r="AD60" s="61">
        <f>E3*1</f>
        <v>0</v>
      </c>
      <c r="AE60" s="61">
        <f>E3*1</f>
        <v>0</v>
      </c>
      <c r="AF60" s="61">
        <f>E3*1</f>
        <v>0</v>
      </c>
      <c r="AG60" s="61">
        <f>E3*1</f>
        <v>0</v>
      </c>
      <c r="AH60" s="61">
        <f>E3*1</f>
        <v>0</v>
      </c>
      <c r="AI60" s="61">
        <f>E3*1</f>
        <v>0</v>
      </c>
      <c r="AJ60" s="61">
        <f>E3*1</f>
        <v>0</v>
      </c>
      <c r="AK60" s="62">
        <f>E3*1</f>
        <v>0</v>
      </c>
      <c r="AL60" s="62">
        <f>E3*1</f>
        <v>0</v>
      </c>
      <c r="AM60" s="62">
        <f>E3*1</f>
        <v>0</v>
      </c>
      <c r="AN60" s="62">
        <f>E3*1</f>
        <v>0</v>
      </c>
      <c r="AO60" s="62">
        <f>E3*1</f>
        <v>0</v>
      </c>
      <c r="AP60" s="62">
        <f>E3*1</f>
        <v>0</v>
      </c>
      <c r="AQ60" s="63">
        <f>E3*40</f>
        <v>0</v>
      </c>
      <c r="AR60" s="64">
        <f>E3*12</f>
        <v>0</v>
      </c>
      <c r="AS60" s="65">
        <f>E3*10</f>
        <v>0</v>
      </c>
      <c r="AT60" s="13">
        <f>E3*12</f>
        <v>0</v>
      </c>
      <c r="AU60" s="66">
        <f>E3*6</f>
        <v>0</v>
      </c>
      <c r="AV60" s="66">
        <f>E3*6</f>
        <v>0</v>
      </c>
      <c r="AW60" s="67">
        <f>E3*24</f>
        <v>0</v>
      </c>
      <c r="AX60" s="65">
        <f>E3*10</f>
        <v>0</v>
      </c>
    </row>
    <row r="61" spans="1:50" ht="23.25" customHeight="1">
      <c r="A61" s="50"/>
      <c r="B61" s="50" t="s">
        <v>119</v>
      </c>
      <c r="C61" s="68" t="e">
        <f aca="true" t="shared" si="9" ref="C61:AX61">C59/C60</f>
        <v>#DIV/0!</v>
      </c>
      <c r="D61" s="68" t="e">
        <f t="shared" si="9"/>
        <v>#DIV/0!</v>
      </c>
      <c r="E61" s="68" t="e">
        <f t="shared" si="9"/>
        <v>#DIV/0!</v>
      </c>
      <c r="F61" s="68" t="e">
        <f t="shared" si="9"/>
        <v>#DIV/0!</v>
      </c>
      <c r="G61" s="68" t="e">
        <f t="shared" si="9"/>
        <v>#DIV/0!</v>
      </c>
      <c r="H61" s="68" t="e">
        <f t="shared" si="9"/>
        <v>#DIV/0!</v>
      </c>
      <c r="I61" s="68" t="e">
        <f t="shared" si="9"/>
        <v>#DIV/0!</v>
      </c>
      <c r="J61" s="68" t="e">
        <f t="shared" si="9"/>
        <v>#DIV/0!</v>
      </c>
      <c r="K61" s="68" t="e">
        <f t="shared" si="9"/>
        <v>#DIV/0!</v>
      </c>
      <c r="L61" s="68" t="e">
        <f t="shared" si="9"/>
        <v>#DIV/0!</v>
      </c>
      <c r="M61" s="68" t="e">
        <f t="shared" si="9"/>
        <v>#DIV/0!</v>
      </c>
      <c r="N61" s="68" t="e">
        <f t="shared" si="9"/>
        <v>#DIV/0!</v>
      </c>
      <c r="O61" s="69" t="e">
        <f t="shared" si="9"/>
        <v>#DIV/0!</v>
      </c>
      <c r="P61" s="69" t="e">
        <f t="shared" si="9"/>
        <v>#DIV/0!</v>
      </c>
      <c r="Q61" s="69" t="e">
        <f t="shared" si="9"/>
        <v>#DIV/0!</v>
      </c>
      <c r="R61" s="69" t="e">
        <f t="shared" si="9"/>
        <v>#DIV/0!</v>
      </c>
      <c r="S61" s="69" t="e">
        <f t="shared" si="9"/>
        <v>#DIV/0!</v>
      </c>
      <c r="T61" s="69" t="e">
        <f t="shared" si="9"/>
        <v>#DIV/0!</v>
      </c>
      <c r="U61" s="69" t="e">
        <f t="shared" si="9"/>
        <v>#DIV/0!</v>
      </c>
      <c r="V61" s="69" t="e">
        <f t="shared" si="9"/>
        <v>#DIV/0!</v>
      </c>
      <c r="W61" s="69" t="e">
        <f t="shared" si="9"/>
        <v>#DIV/0!</v>
      </c>
      <c r="X61" s="69" t="e">
        <f t="shared" si="9"/>
        <v>#DIV/0!</v>
      </c>
      <c r="Y61" s="70" t="e">
        <f t="shared" si="9"/>
        <v>#DIV/0!</v>
      </c>
      <c r="Z61" s="70" t="e">
        <f t="shared" si="9"/>
        <v>#DIV/0!</v>
      </c>
      <c r="AA61" s="70" t="e">
        <f t="shared" si="9"/>
        <v>#DIV/0!</v>
      </c>
      <c r="AB61" s="70" t="e">
        <f t="shared" si="9"/>
        <v>#DIV/0!</v>
      </c>
      <c r="AC61" s="70" t="e">
        <f t="shared" si="9"/>
        <v>#DIV/0!</v>
      </c>
      <c r="AD61" s="70" t="e">
        <f t="shared" si="9"/>
        <v>#DIV/0!</v>
      </c>
      <c r="AE61" s="70" t="e">
        <f t="shared" si="9"/>
        <v>#DIV/0!</v>
      </c>
      <c r="AF61" s="70" t="e">
        <f t="shared" si="9"/>
        <v>#DIV/0!</v>
      </c>
      <c r="AG61" s="70" t="e">
        <f t="shared" si="9"/>
        <v>#DIV/0!</v>
      </c>
      <c r="AH61" s="70" t="e">
        <f t="shared" si="9"/>
        <v>#DIV/0!</v>
      </c>
      <c r="AI61" s="70" t="e">
        <f t="shared" si="9"/>
        <v>#DIV/0!</v>
      </c>
      <c r="AJ61" s="70" t="e">
        <f t="shared" si="9"/>
        <v>#DIV/0!</v>
      </c>
      <c r="AK61" s="71" t="e">
        <f t="shared" si="9"/>
        <v>#DIV/0!</v>
      </c>
      <c r="AL61" s="71" t="e">
        <f t="shared" si="9"/>
        <v>#DIV/0!</v>
      </c>
      <c r="AM61" s="71" t="e">
        <f t="shared" si="9"/>
        <v>#DIV/0!</v>
      </c>
      <c r="AN61" s="71" t="e">
        <f t="shared" si="9"/>
        <v>#DIV/0!</v>
      </c>
      <c r="AO61" s="71" t="e">
        <f t="shared" si="9"/>
        <v>#DIV/0!</v>
      </c>
      <c r="AP61" s="71" t="e">
        <f t="shared" si="9"/>
        <v>#DIV/0!</v>
      </c>
      <c r="AQ61" s="72" t="e">
        <f t="shared" si="9"/>
        <v>#DIV/0!</v>
      </c>
      <c r="AR61" s="73" t="e">
        <f t="shared" si="9"/>
        <v>#DIV/0!</v>
      </c>
      <c r="AS61" s="74" t="e">
        <f t="shared" si="9"/>
        <v>#DIV/0!</v>
      </c>
      <c r="AT61" s="75" t="e">
        <f t="shared" si="9"/>
        <v>#DIV/0!</v>
      </c>
      <c r="AU61" s="76" t="e">
        <f t="shared" si="9"/>
        <v>#DIV/0!</v>
      </c>
      <c r="AV61" s="76" t="e">
        <f t="shared" si="9"/>
        <v>#DIV/0!</v>
      </c>
      <c r="AW61" s="77" t="e">
        <f t="shared" si="9"/>
        <v>#DIV/0!</v>
      </c>
      <c r="AX61" s="74" t="e">
        <f t="shared" si="9"/>
        <v>#DIV/0!</v>
      </c>
    </row>
  </sheetData>
  <sheetProtection selectLockedCells="1" selectUnlockedCells="1"/>
  <mergeCells count="20">
    <mergeCell ref="A1:AP1"/>
    <mergeCell ref="A2:H2"/>
    <mergeCell ref="A3:D3"/>
    <mergeCell ref="G3:J3"/>
    <mergeCell ref="K3:O3"/>
    <mergeCell ref="AU6:AU8"/>
    <mergeCell ref="T3:AP3"/>
    <mergeCell ref="A6:A8"/>
    <mergeCell ref="AQ6:AQ8"/>
    <mergeCell ref="AR6:AR8"/>
    <mergeCell ref="AV6:AV8"/>
    <mergeCell ref="AW6:AW8"/>
    <mergeCell ref="AX6:AX8"/>
    <mergeCell ref="H4:J4"/>
    <mergeCell ref="O4:S4"/>
    <mergeCell ref="X4:Z4"/>
    <mergeCell ref="AR4:AU5"/>
    <mergeCell ref="AV4:AX5"/>
    <mergeCell ref="AS6:AS8"/>
    <mergeCell ref="AT6:AT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8">
      <selection activeCell="L48" sqref="L48"/>
    </sheetView>
  </sheetViews>
  <sheetFormatPr defaultColWidth="11.57421875" defaultRowHeight="12.75"/>
  <sheetData/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="70" zoomScaleNormal="70" zoomScaleSheetLayoutView="100" zoomScalePageLayoutView="0" workbookViewId="0" topLeftCell="A11">
      <selection activeCell="J10" sqref="J10:N10"/>
    </sheetView>
  </sheetViews>
  <sheetFormatPr defaultColWidth="11.57421875" defaultRowHeight="12.75"/>
  <cols>
    <col min="1" max="6" width="11.57421875" style="0" customWidth="1"/>
    <col min="7" max="7" width="23.140625" style="0" customWidth="1"/>
    <col min="8" max="16" width="11.57421875" style="0" customWidth="1"/>
  </cols>
  <sheetData>
    <row r="1" spans="1:16" ht="15.75">
      <c r="A1" s="131" t="s">
        <v>120</v>
      </c>
      <c r="B1" s="131"/>
      <c r="C1" s="131"/>
      <c r="D1" s="131"/>
      <c r="E1" s="131"/>
      <c r="F1" s="131"/>
      <c r="G1" s="131"/>
      <c r="J1" s="131" t="s">
        <v>120</v>
      </c>
      <c r="K1" s="131"/>
      <c r="L1" s="131"/>
      <c r="M1" s="131"/>
      <c r="N1" s="131"/>
      <c r="O1" s="131"/>
      <c r="P1" s="131"/>
    </row>
    <row r="2" spans="1:16" ht="15.75">
      <c r="A2" s="131" t="s">
        <v>121</v>
      </c>
      <c r="B2" s="131"/>
      <c r="C2" s="131"/>
      <c r="D2" s="131"/>
      <c r="E2" s="131"/>
      <c r="F2" s="131"/>
      <c r="G2" s="131"/>
      <c r="J2" s="131" t="s">
        <v>122</v>
      </c>
      <c r="K2" s="131"/>
      <c r="L2" s="131"/>
      <c r="M2" s="131"/>
      <c r="N2" s="131"/>
      <c r="O2" s="131"/>
      <c r="P2" s="131"/>
    </row>
    <row r="3" spans="1:16" ht="16.5" customHeight="1">
      <c r="A3" s="132" t="s">
        <v>123</v>
      </c>
      <c r="B3" s="132"/>
      <c r="C3" s="132"/>
      <c r="D3" s="132"/>
      <c r="E3" s="132"/>
      <c r="F3" s="132" t="s">
        <v>124</v>
      </c>
      <c r="G3" s="132"/>
      <c r="J3" s="132" t="s">
        <v>123</v>
      </c>
      <c r="K3" s="132"/>
      <c r="L3" s="132"/>
      <c r="M3" s="132"/>
      <c r="N3" s="132"/>
      <c r="O3" s="132" t="s">
        <v>124</v>
      </c>
      <c r="P3" s="132"/>
    </row>
    <row r="4" spans="1:16" ht="16.5" customHeight="1">
      <c r="A4" s="128" t="s">
        <v>125</v>
      </c>
      <c r="B4" s="128"/>
      <c r="C4" s="128"/>
      <c r="D4" s="128"/>
      <c r="E4" s="128"/>
      <c r="F4" s="129" t="s">
        <v>162</v>
      </c>
      <c r="G4" s="129"/>
      <c r="J4" s="128" t="s">
        <v>126</v>
      </c>
      <c r="K4" s="128"/>
      <c r="L4" s="128"/>
      <c r="M4" s="128"/>
      <c r="N4" s="128"/>
      <c r="O4" s="129" t="s">
        <v>36</v>
      </c>
      <c r="P4" s="129"/>
    </row>
    <row r="5" spans="1:16" ht="16.5" customHeight="1">
      <c r="A5" s="130" t="s">
        <v>127</v>
      </c>
      <c r="B5" s="130"/>
      <c r="C5" s="130"/>
      <c r="D5" s="130"/>
      <c r="E5" s="130"/>
      <c r="F5" s="128" t="s">
        <v>128</v>
      </c>
      <c r="G5" s="128"/>
      <c r="J5" s="130" t="s">
        <v>129</v>
      </c>
      <c r="K5" s="130"/>
      <c r="L5" s="130"/>
      <c r="M5" s="130"/>
      <c r="N5" s="130"/>
      <c r="O5" s="129" t="s">
        <v>28</v>
      </c>
      <c r="P5" s="129"/>
    </row>
    <row r="6" spans="1:16" ht="31.5" customHeight="1">
      <c r="A6" s="125" t="s">
        <v>130</v>
      </c>
      <c r="B6" s="125"/>
      <c r="C6" s="125"/>
      <c r="D6" s="125"/>
      <c r="E6" s="125"/>
      <c r="F6" s="126" t="s">
        <v>172</v>
      </c>
      <c r="G6" s="126"/>
      <c r="J6" s="127" t="s">
        <v>131</v>
      </c>
      <c r="K6" s="127"/>
      <c r="L6" s="127"/>
      <c r="M6" s="127"/>
      <c r="N6" s="127"/>
      <c r="O6" s="119" t="s">
        <v>175</v>
      </c>
      <c r="P6" s="119"/>
    </row>
    <row r="7" spans="10:16" ht="31.5" customHeight="1">
      <c r="J7" s="127" t="s">
        <v>132</v>
      </c>
      <c r="K7" s="127"/>
      <c r="L7" s="127"/>
      <c r="M7" s="127"/>
      <c r="N7" s="127"/>
      <c r="O7" s="119" t="s">
        <v>176</v>
      </c>
      <c r="P7" s="119"/>
    </row>
    <row r="8" spans="10:16" ht="31.5" customHeight="1">
      <c r="J8" s="118" t="s">
        <v>133</v>
      </c>
      <c r="K8" s="118"/>
      <c r="L8" s="118"/>
      <c r="M8" s="118"/>
      <c r="N8" s="118"/>
      <c r="O8" s="119" t="s">
        <v>30</v>
      </c>
      <c r="P8" s="119"/>
    </row>
    <row r="9" spans="10:16" ht="35.25" customHeight="1">
      <c r="J9" s="120" t="s">
        <v>157</v>
      </c>
      <c r="K9" s="121"/>
      <c r="L9" s="121"/>
      <c r="M9" s="121"/>
      <c r="N9" s="122"/>
      <c r="O9" s="119" t="s">
        <v>32</v>
      </c>
      <c r="P9" s="119"/>
    </row>
    <row r="10" spans="10:16" ht="31.5" customHeight="1">
      <c r="J10" s="123"/>
      <c r="K10" s="123"/>
      <c r="L10" s="123"/>
      <c r="M10" s="123"/>
      <c r="N10" s="123"/>
      <c r="O10" s="124"/>
      <c r="P10" s="124"/>
    </row>
    <row r="11" spans="10:16" ht="33.75" customHeight="1">
      <c r="J11" s="116"/>
      <c r="K11" s="116"/>
      <c r="L11" s="116"/>
      <c r="M11" s="116"/>
      <c r="N11" s="116"/>
      <c r="O11" s="117"/>
      <c r="P11" s="117"/>
    </row>
  </sheetData>
  <sheetProtection selectLockedCells="1" selectUnlockedCells="1"/>
  <mergeCells count="30">
    <mergeCell ref="A1:G1"/>
    <mergeCell ref="J1:P1"/>
    <mergeCell ref="A2:G2"/>
    <mergeCell ref="J2:P2"/>
    <mergeCell ref="A3:E3"/>
    <mergeCell ref="F3:G3"/>
    <mergeCell ref="J3:N3"/>
    <mergeCell ref="O3:P3"/>
    <mergeCell ref="A4:E4"/>
    <mergeCell ref="F4:G4"/>
    <mergeCell ref="J4:N4"/>
    <mergeCell ref="O4:P4"/>
    <mergeCell ref="A5:E5"/>
    <mergeCell ref="F5:G5"/>
    <mergeCell ref="J5:N5"/>
    <mergeCell ref="O5:P5"/>
    <mergeCell ref="A6:E6"/>
    <mergeCell ref="F6:G6"/>
    <mergeCell ref="J6:N6"/>
    <mergeCell ref="O6:P6"/>
    <mergeCell ref="J7:N7"/>
    <mergeCell ref="O7:P7"/>
    <mergeCell ref="J11:N11"/>
    <mergeCell ref="O11:P11"/>
    <mergeCell ref="J8:N8"/>
    <mergeCell ref="O8:P8"/>
    <mergeCell ref="J9:N9"/>
    <mergeCell ref="O9:P9"/>
    <mergeCell ref="J10:N10"/>
    <mergeCell ref="O10:P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"/>
  <sheetViews>
    <sheetView zoomScale="70" zoomScaleNormal="70" zoomScaleSheetLayoutView="100" zoomScalePageLayoutView="0" workbookViewId="0" topLeftCell="A1">
      <selection activeCell="I7" sqref="I7"/>
    </sheetView>
  </sheetViews>
  <sheetFormatPr defaultColWidth="11.57421875" defaultRowHeight="12.75"/>
  <cols>
    <col min="1" max="6" width="11.57421875" style="0" customWidth="1"/>
    <col min="7" max="7" width="23.8515625" style="0" customWidth="1"/>
  </cols>
  <sheetData>
    <row r="1" spans="1:16" ht="15.75">
      <c r="A1" s="131" t="s">
        <v>120</v>
      </c>
      <c r="B1" s="131"/>
      <c r="C1" s="131"/>
      <c r="D1" s="131"/>
      <c r="E1" s="131"/>
      <c r="F1" s="131"/>
      <c r="G1" s="131"/>
      <c r="J1" s="78"/>
      <c r="K1" s="78"/>
      <c r="L1" s="78"/>
      <c r="M1" s="78"/>
      <c r="N1" s="78"/>
      <c r="O1" s="78"/>
      <c r="P1" s="78"/>
    </row>
    <row r="2" spans="1:16" ht="15.75">
      <c r="A2" s="131" t="s">
        <v>134</v>
      </c>
      <c r="B2" s="131"/>
      <c r="C2" s="131"/>
      <c r="D2" s="131"/>
      <c r="E2" s="131"/>
      <c r="F2" s="131"/>
      <c r="G2" s="131"/>
      <c r="J2" s="78"/>
      <c r="K2" s="78"/>
      <c r="L2" s="78"/>
      <c r="M2" s="78"/>
      <c r="N2" s="78"/>
      <c r="O2" s="78"/>
      <c r="P2" s="78"/>
    </row>
    <row r="3" spans="1:7" ht="16.5" customHeight="1">
      <c r="A3" s="132" t="s">
        <v>123</v>
      </c>
      <c r="B3" s="132"/>
      <c r="C3" s="132"/>
      <c r="D3" s="132"/>
      <c r="E3" s="132"/>
      <c r="F3" s="132" t="s">
        <v>124</v>
      </c>
      <c r="G3" s="132"/>
    </row>
    <row r="4" spans="1:7" ht="16.5" customHeight="1">
      <c r="A4" s="128" t="s">
        <v>135</v>
      </c>
      <c r="B4" s="128"/>
      <c r="C4" s="128"/>
      <c r="D4" s="128"/>
      <c r="E4" s="128"/>
      <c r="F4" s="129" t="s">
        <v>44</v>
      </c>
      <c r="G4" s="129"/>
    </row>
    <row r="5" spans="1:7" ht="16.5" customHeight="1">
      <c r="A5" s="130" t="s">
        <v>136</v>
      </c>
      <c r="B5" s="130"/>
      <c r="C5" s="130"/>
      <c r="D5" s="130"/>
      <c r="E5" s="130"/>
      <c r="F5" s="128" t="s">
        <v>174</v>
      </c>
      <c r="G5" s="128"/>
    </row>
    <row r="6" spans="1:7" ht="16.5" customHeight="1">
      <c r="A6" s="128" t="s">
        <v>137</v>
      </c>
      <c r="B6" s="128"/>
      <c r="C6" s="128"/>
      <c r="D6" s="128"/>
      <c r="E6" s="128"/>
      <c r="F6" s="129" t="s">
        <v>43</v>
      </c>
      <c r="G6" s="129"/>
    </row>
    <row r="7" spans="1:7" ht="16.5" customHeight="1">
      <c r="A7" s="128" t="s">
        <v>138</v>
      </c>
      <c r="B7" s="128"/>
      <c r="C7" s="128"/>
      <c r="D7" s="128"/>
      <c r="E7" s="128"/>
      <c r="F7" s="133" t="s">
        <v>173</v>
      </c>
      <c r="G7" s="133"/>
    </row>
  </sheetData>
  <sheetProtection selectLockedCells="1" selectUnlockedCells="1"/>
  <mergeCells count="12">
    <mergeCell ref="A1:G1"/>
    <mergeCell ref="A2:G2"/>
    <mergeCell ref="A3:E3"/>
    <mergeCell ref="F3:G3"/>
    <mergeCell ref="A4:E4"/>
    <mergeCell ref="F4:G4"/>
    <mergeCell ref="A5:E5"/>
    <mergeCell ref="F5:G5"/>
    <mergeCell ref="A6:E6"/>
    <mergeCell ref="F6:G6"/>
    <mergeCell ref="A7:E7"/>
    <mergeCell ref="F7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40"/>
  <sheetViews>
    <sheetView zoomScale="70" zoomScaleNormal="70" zoomScaleSheetLayoutView="100" zoomScalePageLayoutView="0" workbookViewId="0" topLeftCell="A1">
      <selection activeCell="O15" sqref="O15"/>
    </sheetView>
  </sheetViews>
  <sheetFormatPr defaultColWidth="11.57421875" defaultRowHeight="12.75"/>
  <sheetData>
    <row r="4" ht="12.75">
      <c r="G4" s="79"/>
    </row>
    <row r="22" ht="15.75">
      <c r="B22" s="80" t="s">
        <v>119</v>
      </c>
    </row>
    <row r="40" ht="15.75">
      <c r="H40" s="81" t="s">
        <v>139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O19" sqref="O1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N14" sqref="N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7">
      <selection activeCell="T46" sqref="T46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2016-08-30T10:57:04Z</dcterms:modified>
  <cp:category/>
  <cp:version/>
  <cp:contentType/>
  <cp:contentStatus/>
</cp:coreProperties>
</file>