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412" windowHeight="8400" activeTab="0"/>
  </bookViews>
  <sheets>
    <sheet name="Instrukcja" sheetId="1" r:id="rId1"/>
    <sheet name="Dane" sheetId="2" r:id="rId2"/>
    <sheet name="Wykres obsz wymagań ogólnych" sheetId="3" r:id="rId3"/>
    <sheet name="Wykres -wymagania szczegółowe" sheetId="4" r:id="rId4"/>
    <sheet name="Łatwość zadań czynności" sheetId="5" r:id="rId5"/>
    <sheet name="Wymag_szcz z zakresu SP" sheetId="6" r:id="rId6"/>
    <sheet name="Arkusz3" sheetId="7" r:id="rId7"/>
  </sheets>
  <definedNames>
    <definedName name="_xlnm.Print_Area" localSheetId="1">'Dane'!$A$1:$AI$63</definedName>
  </definedNames>
  <calcPr fullCalcOnLoad="1"/>
</workbook>
</file>

<file path=xl/sharedStrings.xml><?xml version="1.0" encoding="utf-8"?>
<sst xmlns="http://schemas.openxmlformats.org/spreadsheetml/2006/main" count="116" uniqueCount="83">
  <si>
    <t>Suma za ZO</t>
  </si>
  <si>
    <t>Suma</t>
  </si>
  <si>
    <t>LP</t>
  </si>
  <si>
    <t>Liczba uczniów ogółem:</t>
  </si>
  <si>
    <t>łatwość</t>
  </si>
  <si>
    <t>szkoła</t>
  </si>
  <si>
    <t>L_pkt możliwa do zdobycia</t>
  </si>
  <si>
    <t>SUMA za ZZ</t>
  </si>
  <si>
    <t>Nr zad.</t>
  </si>
  <si>
    <t>Liczba pkt</t>
  </si>
  <si>
    <t>Obszar</t>
  </si>
  <si>
    <t>Szkoła</t>
  </si>
  <si>
    <t>22.treść</t>
  </si>
  <si>
    <t>22.język</t>
  </si>
  <si>
    <t>22.styl</t>
  </si>
  <si>
    <t>22.ort</t>
  </si>
  <si>
    <t>22.int</t>
  </si>
  <si>
    <t>Obszar II Analiza i interpretacja tekstów kultury</t>
  </si>
  <si>
    <t>Obszar III Tworzenie wypowiedzi</t>
  </si>
  <si>
    <t xml:space="preserve">Obszar I </t>
  </si>
  <si>
    <t>Obszar II</t>
  </si>
  <si>
    <t>Obszar III</t>
  </si>
  <si>
    <t>Wymagania ogólne z PPKO</t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</si>
  <si>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</si>
  <si>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informatyka,lecz egzaminatora gimnazjalnego z myślą o praktycznej pomocy dla nauczycieli pragnących wykorzystać wyniki swoich uczniów w egzaminie zewnętrznym do podnoszenia jakości swojej pracy.</t>
  </si>
  <si>
    <t>Ryszard Wodzisławski   konsultant ds. diagnostyki edukacyjnej W-M ODN w Elblągu</t>
  </si>
  <si>
    <t>2.Uczeń wyciąga wnioski wynikające z przesłanek zawartych w tekście</t>
  </si>
  <si>
    <t xml:space="preserve"> </t>
  </si>
  <si>
    <t>Obszar I Odbiór wypowiedzi i wykorzystanie zawartych w nich informacji</t>
  </si>
  <si>
    <t>Łatwość testu</t>
  </si>
  <si>
    <t>Średnia %</t>
  </si>
  <si>
    <t>Średnia % kraj</t>
  </si>
  <si>
    <t>Średnia % wojew.</t>
  </si>
  <si>
    <t>22.segmen tacja</t>
  </si>
  <si>
    <r>
      <t xml:space="preserve">2.Do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</si>
  <si>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8.Uczeń charakteryzuje i ocenia bohaterów</t>
  </si>
  <si>
    <t>5. Ewentualne uwagi, pytania lub propozycje proszę kierować na adres r.wodzislawski@wmodn.elblag.pl lub telefonicznie (55 625 72 88)</t>
  </si>
  <si>
    <t>I</t>
  </si>
  <si>
    <t>II</t>
  </si>
  <si>
    <t>III</t>
  </si>
  <si>
    <t>20</t>
  </si>
  <si>
    <t>4</t>
  </si>
  <si>
    <t>Wymagania z zakresu szkoły podstawowej</t>
  </si>
  <si>
    <t>wojew.</t>
  </si>
  <si>
    <t>Wyniki egzaminu gimnazjalnego z części humanistycznej - język polski  kwiecień 2016</t>
  </si>
  <si>
    <r>
      <t xml:space="preserve">1. Przy pomocy tego skoroszytu można dokonać analizy wyników egzaminu gimnazjalnego w części humanistycznej - </t>
    </r>
    <r>
      <rPr>
        <b/>
        <sz val="12"/>
        <rFont val="Times New Roman"/>
        <family val="1"/>
      </rPr>
      <t>język polski</t>
    </r>
    <r>
      <rPr>
        <sz val="12"/>
        <rFont val="Times New Roman"/>
        <family val="1"/>
      </rPr>
      <t xml:space="preserve"> przeprowadzonego  w kwietniu 2016 roku.  Wystarczy elementarna znajomość Excela.</t>
    </r>
  </si>
  <si>
    <t>1.Uczeń wskazuje funkcję użytych w utworze środków stylistycznych z zakresu składni (powtórzeń)</t>
  </si>
  <si>
    <t>3.Uczeń wyszukuje w wypowiedzi potrzebne informacje</t>
  </si>
  <si>
    <t>4. Uczeń rozpoznaje wypowiedzio charakterze emocjonalnym i perswazyjnym</t>
  </si>
  <si>
    <t>5.Uczeń odbiera teksty kultury na poziomie dosłownym i przenośnym</t>
  </si>
  <si>
    <t>6.Uczeń stosuje zwiazki frazeologiczne rozumiejąc ich znaczenie</t>
  </si>
  <si>
    <t>7.Uczeń dostrzega zróżnicowanie słownictwa - rozpoznaje archaizmy</t>
  </si>
  <si>
    <t>13.Uczeń rozpoznaje intencje wypowiedzi (aprobatę)</t>
  </si>
  <si>
    <t>9.Uczeń rozpoznaje intencje wypowiedzi (dezaprobatę)</t>
  </si>
  <si>
    <t>10.Uczeń charakteryzuje i ocenia bohaterów</t>
  </si>
  <si>
    <t>11.Uczeń przedstawia propozycję odczytania konkretnego tekstu kultury</t>
  </si>
  <si>
    <t>12.Uczeń przedstawia propozycję odczytania konkretnego tekstu kultury</t>
  </si>
  <si>
    <t>14.Uczeń wyszukuje w wypowiedzi potrzebne informacje</t>
  </si>
  <si>
    <t>15.Uczeń rozpoznaje intencje wypowiedzi (dezaprobatę)</t>
  </si>
  <si>
    <t>16.Uczeń przedstawia propozycję odczytania konkretnego tekstu kultury</t>
  </si>
  <si>
    <t>17. Uczeń rozpoznaje w tekście zdania pojedyncze i  równoważniki zdań</t>
  </si>
  <si>
    <t>18.Uczeń wyszukuje w wypowiedzi potrzebne informacje</t>
  </si>
  <si>
    <t>19.Uczeń wyciąga wnioski wynikające z przesłanek zawartych w tekście</t>
  </si>
  <si>
    <t>20.Uczeń rozpoznaje imiesłowy</t>
  </si>
  <si>
    <t>21.Uczeń stosuje zasady organizacji tekstu ... uzasadnia własne zdanie</t>
  </si>
  <si>
    <t>22.Uczeń tworzy wypowiedź pisemną w formie charakterystyki postaci literackiej</t>
  </si>
  <si>
    <t>8,10</t>
  </si>
  <si>
    <t>3,14,18</t>
  </si>
  <si>
    <t>9,13, 15</t>
  </si>
  <si>
    <t>1</t>
  </si>
  <si>
    <t>II.2.4 Uczeń wskazuje funkcje użytych w utworze środków stylistycznych z zakresu słownictwa</t>
  </si>
  <si>
    <t>I.1.2 Uczeń wyszukuje w wypowiedzi potrzebne informacje</t>
  </si>
  <si>
    <t>I.1.6 Uczeń rozpoznaje wypowiedzio charakterze emocjonalnym i perswazyjnym</t>
  </si>
  <si>
    <t>I.1.7 Uczeń rozpoznaje intencje wypowiedzi</t>
  </si>
  <si>
    <t>I.3.3 Uczeń dostrzega zróżnicowanie słownictwa</t>
  </si>
  <si>
    <t>7</t>
  </si>
  <si>
    <t>I.1.9.Uczeń wyciąga wnioski wynikające z przesłanek zawartych w tekście</t>
  </si>
  <si>
    <t>II.2.10.Uczeń charakteryzuje i ocenia bohaterów</t>
  </si>
  <si>
    <t>II.3.1.Uczeń odbiera teksty kultury na poziomie dosłownym i przenośnym</t>
  </si>
  <si>
    <t>I.3.2 Uczeń rozpoznaje w tekście zdania pojedyncze i  równoważniki zdań</t>
  </si>
  <si>
    <t>I.3.8 Uczeń rozpoznaje imiesłowy</t>
  </si>
  <si>
    <t>II.3.1 Uczeń przedstawia propozycję odczytania konkretnego tekstu kultury</t>
  </si>
  <si>
    <t>11,12,16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</si>
</sst>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.75"/>
      <color indexed="8"/>
      <name val="Arial"/>
      <family val="2"/>
    </font>
    <font>
      <sz val="9"/>
      <name val="Arial"/>
      <family val="0"/>
    </font>
    <font>
      <sz val="4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10"/>
      <name val="Arial"/>
      <family val="2"/>
    </font>
    <font>
      <b/>
      <sz val="24"/>
      <name val="Arial"/>
      <family val="2"/>
    </font>
    <font>
      <b/>
      <sz val="12"/>
      <name val="Times New Roman"/>
      <family val="1"/>
    </font>
    <font>
      <b/>
      <sz val="14"/>
      <color indexed="14"/>
      <name val="Arial"/>
      <family val="2"/>
    </font>
    <font>
      <sz val="6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45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2" fillId="0" borderId="0" xfId="0" applyFont="1" applyAlignment="1">
      <alignment horizontal="left"/>
    </xf>
    <xf numFmtId="2" fontId="32" fillId="0" borderId="1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wrapText="1" shrinkToFit="1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37" fillId="0" borderId="12" xfId="0" applyNumberFormat="1" applyFont="1" applyFill="1" applyBorder="1" applyAlignment="1">
      <alignment horizontal="center"/>
    </xf>
    <xf numFmtId="2" fontId="37" fillId="0" borderId="13" xfId="0" applyNumberFormat="1" applyFont="1" applyFill="1" applyBorder="1" applyAlignment="1">
      <alignment horizontal="center"/>
    </xf>
    <xf numFmtId="2" fontId="37" fillId="0" borderId="14" xfId="0" applyNumberFormat="1" applyFont="1" applyFill="1" applyBorder="1" applyAlignment="1">
      <alignment horizontal="center"/>
    </xf>
    <xf numFmtId="2" fontId="37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32" fillId="0" borderId="20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38" fillId="0" borderId="23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37" fillId="0" borderId="32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33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 horizontal="left"/>
    </xf>
    <xf numFmtId="0" fontId="1" fillId="4" borderId="10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42" fillId="4" borderId="33" xfId="0" applyFont="1" applyFill="1" applyBorder="1" applyAlignment="1">
      <alignment horizontal="center"/>
    </xf>
    <xf numFmtId="0" fontId="42" fillId="4" borderId="39" xfId="0" applyFont="1" applyFill="1" applyBorder="1" applyAlignment="1">
      <alignment horizontal="center"/>
    </xf>
    <xf numFmtId="0" fontId="42" fillId="4" borderId="23" xfId="0" applyFont="1" applyFill="1" applyBorder="1" applyAlignment="1">
      <alignment horizontal="center"/>
    </xf>
    <xf numFmtId="0" fontId="42" fillId="4" borderId="40" xfId="0" applyFont="1" applyFill="1" applyBorder="1" applyAlignment="1">
      <alignment horizontal="center"/>
    </xf>
    <xf numFmtId="0" fontId="37" fillId="4" borderId="24" xfId="0" applyFont="1" applyFill="1" applyBorder="1" applyAlignment="1">
      <alignment horizontal="center"/>
    </xf>
    <xf numFmtId="0" fontId="37" fillId="4" borderId="41" xfId="0" applyFont="1" applyFill="1" applyBorder="1" applyAlignment="1">
      <alignment horizontal="center"/>
    </xf>
    <xf numFmtId="0" fontId="37" fillId="4" borderId="27" xfId="0" applyFont="1" applyFill="1" applyBorder="1" applyAlignment="1">
      <alignment horizontal="center"/>
    </xf>
    <xf numFmtId="0" fontId="37" fillId="4" borderId="10" xfId="0" applyFont="1" applyFill="1" applyBorder="1" applyAlignment="1">
      <alignment horizontal="center"/>
    </xf>
    <xf numFmtId="0" fontId="37" fillId="4" borderId="42" xfId="0" applyFont="1" applyFill="1" applyBorder="1" applyAlignment="1">
      <alignment horizontal="center"/>
    </xf>
    <xf numFmtId="0" fontId="37" fillId="4" borderId="13" xfId="0" applyFont="1" applyFill="1" applyBorder="1" applyAlignment="1">
      <alignment horizontal="center"/>
    </xf>
    <xf numFmtId="0" fontId="37" fillId="4" borderId="43" xfId="0" applyFont="1" applyFill="1" applyBorder="1" applyAlignment="1">
      <alignment horizontal="center"/>
    </xf>
    <xf numFmtId="0" fontId="37" fillId="4" borderId="10" xfId="0" applyFont="1" applyFill="1" applyBorder="1" applyAlignment="1">
      <alignment horizontal="center" vertical="center"/>
    </xf>
    <xf numFmtId="0" fontId="37" fillId="4" borderId="44" xfId="0" applyFont="1" applyFill="1" applyBorder="1" applyAlignment="1">
      <alignment horizontal="center" vertical="center"/>
    </xf>
    <xf numFmtId="0" fontId="37" fillId="4" borderId="16" xfId="0" applyFont="1" applyFill="1" applyBorder="1" applyAlignment="1">
      <alignment horizontal="center" vertical="center"/>
    </xf>
    <xf numFmtId="2" fontId="37" fillId="4" borderId="10" xfId="0" applyNumberFormat="1" applyFont="1" applyFill="1" applyBorder="1" applyAlignment="1">
      <alignment horizontal="center"/>
    </xf>
    <xf numFmtId="2" fontId="37" fillId="4" borderId="45" xfId="0" applyNumberFormat="1" applyFont="1" applyFill="1" applyBorder="1" applyAlignment="1">
      <alignment horizontal="center"/>
    </xf>
    <xf numFmtId="2" fontId="37" fillId="4" borderId="46" xfId="0" applyNumberFormat="1" applyFont="1" applyFill="1" applyBorder="1" applyAlignment="1">
      <alignment horizontal="center"/>
    </xf>
    <xf numFmtId="2" fontId="37" fillId="4" borderId="47" xfId="0" applyNumberFormat="1" applyFont="1" applyFill="1" applyBorder="1" applyAlignment="1">
      <alignment horizontal="center"/>
    </xf>
    <xf numFmtId="0" fontId="37" fillId="4" borderId="48" xfId="0" applyFont="1" applyFill="1" applyBorder="1" applyAlignment="1">
      <alignment horizontal="center"/>
    </xf>
    <xf numFmtId="0" fontId="37" fillId="4" borderId="49" xfId="0" applyFont="1" applyFill="1" applyBorder="1" applyAlignment="1">
      <alignment horizontal="center"/>
    </xf>
    <xf numFmtId="2" fontId="37" fillId="4" borderId="50" xfId="0" applyNumberFormat="1" applyFont="1" applyFill="1" applyBorder="1" applyAlignment="1">
      <alignment horizontal="center"/>
    </xf>
    <xf numFmtId="0" fontId="37" fillId="4" borderId="3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" fillId="0" borderId="5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right"/>
    </xf>
    <xf numFmtId="0" fontId="32" fillId="0" borderId="52" xfId="0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horizontal="center" vertical="center" textRotation="90" wrapText="1"/>
    </xf>
    <xf numFmtId="0" fontId="1" fillId="4" borderId="30" xfId="0" applyFont="1" applyFill="1" applyBorder="1" applyAlignment="1">
      <alignment horizontal="center" vertical="center" textRotation="90" wrapText="1"/>
    </xf>
    <xf numFmtId="0" fontId="1" fillId="4" borderId="31" xfId="0" applyFont="1" applyFill="1" applyBorder="1" applyAlignment="1">
      <alignment horizontal="center" vertical="center" textRotation="90" wrapText="1"/>
    </xf>
    <xf numFmtId="0" fontId="1" fillId="4" borderId="53" xfId="0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53" xfId="0" applyFont="1" applyFill="1" applyBorder="1" applyAlignment="1">
      <alignment horizontal="center" vertical="center" textRotation="90" wrapText="1"/>
    </xf>
    <xf numFmtId="0" fontId="40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textRotation="90" wrapText="1"/>
    </xf>
    <xf numFmtId="0" fontId="32" fillId="0" borderId="30" xfId="0" applyFont="1" applyFill="1" applyBorder="1" applyAlignment="1">
      <alignment horizontal="center" vertical="center" textRotation="90" wrapText="1"/>
    </xf>
    <xf numFmtId="0" fontId="37" fillId="0" borderId="33" xfId="0" applyFont="1" applyFill="1" applyBorder="1" applyAlignment="1">
      <alignment horizontal="center" vertical="center" textRotation="90" wrapText="1"/>
    </xf>
    <xf numFmtId="0" fontId="37" fillId="4" borderId="33" xfId="0" applyFont="1" applyFill="1" applyBorder="1" applyAlignment="1">
      <alignment horizontal="center" vertical="center" textRotation="90" wrapText="1"/>
    </xf>
    <xf numFmtId="0" fontId="35" fillId="0" borderId="0" xfId="0" applyFont="1" applyFill="1" applyBorder="1" applyAlignment="1">
      <alignment horizontal="right"/>
    </xf>
    <xf numFmtId="10" fontId="33" fillId="0" borderId="0" xfId="0" applyNumberFormat="1" applyFont="1" applyFill="1" applyBorder="1" applyAlignment="1">
      <alignment horizontal="center"/>
    </xf>
    <xf numFmtId="10" fontId="33" fillId="0" borderId="0" xfId="0" applyNumberFormat="1" applyFont="1" applyAlignment="1">
      <alignment horizontal="center"/>
    </xf>
    <xf numFmtId="10" fontId="33" fillId="0" borderId="56" xfId="0" applyNumberFormat="1" applyFont="1" applyFill="1" applyBorder="1" applyAlignment="1">
      <alignment horizontal="center"/>
    </xf>
    <xf numFmtId="2" fontId="37" fillId="4" borderId="39" xfId="0" applyNumberFormat="1" applyFont="1" applyFill="1" applyBorder="1" applyAlignment="1">
      <alignment horizontal="center"/>
    </xf>
    <xf numFmtId="2" fontId="37" fillId="4" borderId="23" xfId="0" applyNumberFormat="1" applyFont="1" applyFill="1" applyBorder="1" applyAlignment="1">
      <alignment horizontal="center"/>
    </xf>
    <xf numFmtId="0" fontId="37" fillId="4" borderId="23" xfId="0" applyFont="1" applyFill="1" applyBorder="1" applyAlignment="1">
      <alignment horizontal="center"/>
    </xf>
    <xf numFmtId="0" fontId="37" fillId="4" borderId="5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7" fillId="4" borderId="34" xfId="0" applyFont="1" applyFill="1" applyBorder="1" applyAlignment="1">
      <alignment horizontal="center"/>
    </xf>
    <xf numFmtId="0" fontId="37" fillId="4" borderId="21" xfId="0" applyFont="1" applyFill="1" applyBorder="1" applyAlignment="1">
      <alignment horizontal="center"/>
    </xf>
    <xf numFmtId="0" fontId="37" fillId="4" borderId="60" xfId="0" applyFont="1" applyFill="1" applyBorder="1" applyAlignment="1">
      <alignment horizontal="center"/>
    </xf>
    <xf numFmtId="0" fontId="37" fillId="4" borderId="36" xfId="0" applyFont="1" applyFill="1" applyBorder="1" applyAlignment="1">
      <alignment horizontal="center"/>
    </xf>
    <xf numFmtId="0" fontId="37" fillId="4" borderId="37" xfId="0" applyFont="1" applyFill="1" applyBorder="1" applyAlignment="1">
      <alignment horizontal="center"/>
    </xf>
    <xf numFmtId="0" fontId="37" fillId="4" borderId="6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5" fillId="0" borderId="56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ogólnych kwiecień 2016r.)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1725"/>
          <c:w val="0.886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Arkusz3!$C$4:$C$6</c:f>
              <c:strCache>
                <c:ptCount val="3"/>
                <c:pt idx="0">
                  <c:v>Obszar I Odbiór wypowiedzi i wykorzystanie zawartych w nich informacji</c:v>
                </c:pt>
                <c:pt idx="1">
                  <c:v>Obszar II Analiza i interpretacja tekstów kultury</c:v>
                </c:pt>
                <c:pt idx="2">
                  <c:v>Obszar III Tworzenie wypowiedzi</c:v>
                </c:pt>
              </c:strCache>
            </c:strRef>
          </c:cat>
          <c:val>
            <c:numRef>
              <c:f>Arkusz3!$D$4:$D$6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Arkusz3!$E$3</c:f>
              <c:strCache>
                <c:ptCount val="1"/>
                <c:pt idx="0">
                  <c:v>wojew.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Arkusz3!$C$4:$C$6</c:f>
              <c:strCache>
                <c:ptCount val="3"/>
                <c:pt idx="0">
                  <c:v>Obszar I Odbiór wypowiedzi i wykorzystanie zawartych w nich informacji</c:v>
                </c:pt>
                <c:pt idx="1">
                  <c:v>Obszar II Analiza i interpretacja tekstów kultury</c:v>
                </c:pt>
                <c:pt idx="2">
                  <c:v>Obszar III Tworzenie wypowiedzi</c:v>
                </c:pt>
              </c:strCache>
            </c:strRef>
          </c:cat>
          <c:val>
            <c:numRef>
              <c:f>Arkusz3!$E$4:$E$6</c:f>
              <c:numCache>
                <c:ptCount val="3"/>
                <c:pt idx="0">
                  <c:v>0.73</c:v>
                </c:pt>
                <c:pt idx="1">
                  <c:v>0.79</c:v>
                </c:pt>
                <c:pt idx="2">
                  <c:v>0.53</c:v>
                </c:pt>
              </c:numCache>
            </c:numRef>
          </c:val>
        </c:ser>
        <c:axId val="23055636"/>
        <c:axId val="6174133"/>
      </c:barChart>
      <c:catAx>
        <c:axId val="2305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133"/>
        <c:crosses val="autoZero"/>
        <c:auto val="1"/>
        <c:lblOffset val="100"/>
        <c:tickLblSkip val="1"/>
        <c:noMultiLvlLbl val="0"/>
      </c:catAx>
      <c:valAx>
        <c:axId val="617413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556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Wykres: wymagania szczegółowe - język polski - kwiecień 2016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Arkusz3!$D$12</c:f>
              <c:strCache>
                <c:ptCount val="1"/>
                <c:pt idx="0">
                  <c:v>Szkoła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Arkusz3!$C$13:$C$20</c:f>
              <c:strCache>
                <c:ptCount val="8"/>
                <c:pt idx="0">
                  <c:v>I.1.2 Uczeń wyszukuje w wypowiedzi potrzebne informacje</c:v>
                </c:pt>
                <c:pt idx="1">
                  <c:v>I.1.6 Uczeń rozpoznaje wypowiedzio charakterze emocjonalnym i perswazyjnym</c:v>
                </c:pt>
                <c:pt idx="2">
                  <c:v>I.1.7 Uczeń rozpoznaje intencje wypowiedzi</c:v>
                </c:pt>
                <c:pt idx="3">
                  <c:v>I.3.3 Uczeń dostrzega zróżnicowanie słownictwa</c:v>
                </c:pt>
                <c:pt idx="4">
                  <c:v>I.3.8 Uczeń rozpoznaje imiesłowy</c:v>
                </c:pt>
                <c:pt idx="5">
                  <c:v>II.2.4 Uczeń wskazuje funkcje użytych w utworze środków stylistycznych z zakresu słownictwa</c:v>
                </c:pt>
                <c:pt idx="6">
                  <c:v>II.2.10.Uczeń charakteryzuje i ocenia bohaterów</c:v>
                </c:pt>
                <c:pt idx="7">
                  <c:v>II.3.1 Uczeń przedstawia propozycję odczytania konkretnego tekstu kultury</c:v>
                </c:pt>
              </c:strCache>
            </c:strRef>
          </c:cat>
          <c:val>
            <c:numRef>
              <c:f>Arkusz3!$D$13:$D$20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Arkusz3!$E$12</c:f>
              <c:strCache>
                <c:ptCount val="1"/>
                <c:pt idx="0">
                  <c:v>wojew.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Arkusz3!$C$13:$C$20</c:f>
              <c:strCache>
                <c:ptCount val="8"/>
                <c:pt idx="0">
                  <c:v>I.1.2 Uczeń wyszukuje w wypowiedzi potrzebne informacje</c:v>
                </c:pt>
                <c:pt idx="1">
                  <c:v>I.1.6 Uczeń rozpoznaje wypowiedzio charakterze emocjonalnym i perswazyjnym</c:v>
                </c:pt>
                <c:pt idx="2">
                  <c:v>I.1.7 Uczeń rozpoznaje intencje wypowiedzi</c:v>
                </c:pt>
                <c:pt idx="3">
                  <c:v>I.3.3 Uczeń dostrzega zróżnicowanie słownictwa</c:v>
                </c:pt>
                <c:pt idx="4">
                  <c:v>I.3.8 Uczeń rozpoznaje imiesłowy</c:v>
                </c:pt>
                <c:pt idx="5">
                  <c:v>II.2.4 Uczeń wskazuje funkcje użytych w utworze środków stylistycznych z zakresu słownictwa</c:v>
                </c:pt>
                <c:pt idx="6">
                  <c:v>II.2.10.Uczeń charakteryzuje i ocenia bohaterów</c:v>
                </c:pt>
                <c:pt idx="7">
                  <c:v>II.3.1 Uczeń przedstawia propozycję odczytania konkretnego tekstu kultury</c:v>
                </c:pt>
              </c:strCache>
            </c:strRef>
          </c:cat>
          <c:val>
            <c:numRef>
              <c:f>Arkusz3!$E$13:$E$20</c:f>
              <c:numCache>
                <c:ptCount val="8"/>
                <c:pt idx="0">
                  <c:v>0.82</c:v>
                </c:pt>
                <c:pt idx="1">
                  <c:v>0.77</c:v>
                </c:pt>
                <c:pt idx="2">
                  <c:v>0.6833333333333332</c:v>
                </c:pt>
                <c:pt idx="3">
                  <c:v>0.76</c:v>
                </c:pt>
                <c:pt idx="4">
                  <c:v>0.59</c:v>
                </c:pt>
                <c:pt idx="5">
                  <c:v>0.87</c:v>
                </c:pt>
                <c:pt idx="6">
                  <c:v>0.81</c:v>
                </c:pt>
                <c:pt idx="7">
                  <c:v>0.7666666666666666</c:v>
                </c:pt>
              </c:numCache>
            </c:numRef>
          </c:val>
        </c:ser>
        <c:axId val="55567198"/>
        <c:axId val="30342735"/>
      </c:barChart>
      <c:catAx>
        <c:axId val="5556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342735"/>
        <c:crosses val="autoZero"/>
        <c:auto val="1"/>
        <c:lblOffset val="100"/>
        <c:noMultiLvlLbl val="0"/>
      </c:catAx>
      <c:valAx>
        <c:axId val="3034273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67198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Łatwość zadań / czynności - język polski kwiecień 2016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Arkusz3!$I$30</c:f>
              <c:strCache>
                <c:ptCount val="1"/>
                <c:pt idx="0">
                  <c:v>szkoła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Arkusz3!$H$31:$H$52</c:f>
              <c:strCache>
                <c:ptCount val="22"/>
                <c:pt idx="0">
                  <c:v>1.Uczeń wyszukuje w wypowiedzi potrzebne informacje</c:v>
                </c:pt>
                <c:pt idx="1">
                  <c:v>2.Uczeń wyciąga wnioski wynikające z przesłanek zawartych w tekście</c:v>
                </c:pt>
                <c:pt idx="2">
                  <c:v>3.Uczeń rozpoznaje w tekście formy czasów</c:v>
                </c:pt>
                <c:pt idx="3">
                  <c:v>4. Uczeń rozróżnia gatunki publicystyczne prasowe, radiowe, telewizyjne (reportaż)</c:v>
                </c:pt>
                <c:pt idx="4">
                  <c:v>5.Uczeń wskazuje funkcję użytych w utworze środków stylistycznych z zakresu składni (pytanie retoryczne)</c:v>
                </c:pt>
                <c:pt idx="5">
                  <c:v>6.Uczeń rozpoznaje intencje wypowiedzi (aprobatę)</c:v>
                </c:pt>
                <c:pt idx="6">
                  <c:v>7.Uczeń charakteryzuje i ocenia bohaterów</c:v>
                </c:pt>
                <c:pt idx="7">
                  <c:v>8.Uczeń charakteryzuje i ocenia bohaterów</c:v>
                </c:pt>
                <c:pt idx="8">
                  <c:v>9.Uczeń przedstawia propozycję odczytania konkretnego tekstu kultury</c:v>
                </c:pt>
                <c:pt idx="9">
                  <c:v>10.Uczeń identyfikuje bajkę</c:v>
                </c:pt>
                <c:pt idx="10">
                  <c:v>11. Uczeń rozpoznaje w zdaniach i w równoważnikach zdań różne rodzaje okoliczników i rozumie ich funkcje</c:v>
                </c:pt>
                <c:pt idx="11">
                  <c:v>12.Uczeń wyszukuje w wypowiedzi potrzebne informacje</c:v>
                </c:pt>
                <c:pt idx="12">
                  <c:v>13.Uczeń wyszukuje w tekście informacje wyrażone wprost lub pośrednio</c:v>
                </c:pt>
                <c:pt idx="13">
                  <c:v>14.Uczeń przedstawia propozycję odczytania konkretnego tekstu kultury</c:v>
                </c:pt>
                <c:pt idx="14">
                  <c:v>15.Uczeń wyszukuje w wypowiedzi potrzebne informacje</c:v>
                </c:pt>
                <c:pt idx="15">
                  <c:v>16.Uczeń rozpoznaje w wypowiedziach podstawowe części mowy (zaimek)</c:v>
                </c:pt>
                <c:pt idx="16">
                  <c:v>17.Uczeń przedstawia propozycję odczytania konkretnego tekstu kultury i uzasadnia ją</c:v>
                </c:pt>
                <c:pt idx="17">
                  <c:v>18.Uczeń stosuje zwiazki frazeologiczne rozumiejąc ich znaczenie</c:v>
                </c:pt>
                <c:pt idx="18">
                  <c:v>19.Uczeń korzysta ze słownika frazeologicznego, synonimów i antonimów oraz szkolnego słownika terminów literackich</c:v>
                </c:pt>
                <c:pt idx="19">
                  <c:v>20.Uczeń świadomie dobiera synonimy i antonimydla wyrażenia zamierzonych treści</c:v>
                </c:pt>
                <c:pt idx="20">
                  <c:v>21.Uczeń tworząc  wypowiedzi dąży do precyzyjnego wysławiania się</c:v>
                </c:pt>
                <c:pt idx="21">
                  <c:v>22.Uczeń tworzy wypowiedź pisemną w formie rozprawki</c:v>
                </c:pt>
              </c:strCache>
            </c:strRef>
          </c:cat>
          <c:val>
            <c:numRef>
              <c:f>Arkusz3!$I$31:$I$52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Arkusz3!$J$30</c:f>
              <c:strCache>
                <c:ptCount val="1"/>
                <c:pt idx="0">
                  <c:v>wojew.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Arkusz3!$H$31:$H$52</c:f>
              <c:strCache>
                <c:ptCount val="22"/>
                <c:pt idx="0">
                  <c:v>1.Uczeń wyszukuje w wypowiedzi potrzebne informacje</c:v>
                </c:pt>
                <c:pt idx="1">
                  <c:v>2.Uczeń wyciąga wnioski wynikające z przesłanek zawartych w tekście</c:v>
                </c:pt>
                <c:pt idx="2">
                  <c:v>3.Uczeń rozpoznaje w tekście formy czasów</c:v>
                </c:pt>
                <c:pt idx="3">
                  <c:v>4. Uczeń rozróżnia gatunki publicystyczne prasowe, radiowe, telewizyjne (reportaż)</c:v>
                </c:pt>
                <c:pt idx="4">
                  <c:v>5.Uczeń wskazuje funkcję użytych w utworze środków stylistycznych z zakresu składni (pytanie retoryczne)</c:v>
                </c:pt>
                <c:pt idx="5">
                  <c:v>6.Uczeń rozpoznaje intencje wypowiedzi (aprobatę)</c:v>
                </c:pt>
                <c:pt idx="6">
                  <c:v>7.Uczeń charakteryzuje i ocenia bohaterów</c:v>
                </c:pt>
                <c:pt idx="7">
                  <c:v>8.Uczeń charakteryzuje i ocenia bohaterów</c:v>
                </c:pt>
                <c:pt idx="8">
                  <c:v>9.Uczeń przedstawia propozycję odczytania konkretnego tekstu kultury</c:v>
                </c:pt>
                <c:pt idx="9">
                  <c:v>10.Uczeń identyfikuje bajkę</c:v>
                </c:pt>
                <c:pt idx="10">
                  <c:v>11. Uczeń rozpoznaje w zdaniach i w równoważnikach zdań różne rodzaje okoliczników i rozumie ich funkcje</c:v>
                </c:pt>
                <c:pt idx="11">
                  <c:v>12.Uczeń wyszukuje w wypowiedzi potrzebne informacje</c:v>
                </c:pt>
                <c:pt idx="12">
                  <c:v>13.Uczeń wyszukuje w tekście informacje wyrażone wprost lub pośrednio</c:v>
                </c:pt>
                <c:pt idx="13">
                  <c:v>14.Uczeń przedstawia propozycję odczytania konkretnego tekstu kultury</c:v>
                </c:pt>
                <c:pt idx="14">
                  <c:v>15.Uczeń wyszukuje w wypowiedzi potrzebne informacje</c:v>
                </c:pt>
                <c:pt idx="15">
                  <c:v>16.Uczeń rozpoznaje w wypowiedziach podstawowe części mowy (zaimek)</c:v>
                </c:pt>
                <c:pt idx="16">
                  <c:v>17.Uczeń przedstawia propozycję odczytania konkretnego tekstu kultury i uzasadnia ją</c:v>
                </c:pt>
                <c:pt idx="17">
                  <c:v>18.Uczeń stosuje zwiazki frazeologiczne rozumiejąc ich znaczenie</c:v>
                </c:pt>
                <c:pt idx="18">
                  <c:v>19.Uczeń korzysta ze słownika frazeologicznego, synonimów i antonimów oraz szkolnego słownika terminów literackich</c:v>
                </c:pt>
                <c:pt idx="19">
                  <c:v>20.Uczeń świadomie dobiera synonimy i antonimydla wyrażenia zamierzonych treści</c:v>
                </c:pt>
                <c:pt idx="20">
                  <c:v>21.Uczeń tworząc  wypowiedzi dąży do precyzyjnego wysławiania się</c:v>
                </c:pt>
                <c:pt idx="21">
                  <c:v>22.Uczeń tworzy wypowiedź pisemną w formie rozprawki</c:v>
                </c:pt>
              </c:strCache>
            </c:strRef>
          </c:cat>
          <c:val>
            <c:numRef>
              <c:f>Arkusz3!$J$31:$J$52</c:f>
              <c:numCache>
                <c:ptCount val="22"/>
                <c:pt idx="0">
                  <c:v>0.87</c:v>
                </c:pt>
                <c:pt idx="1">
                  <c:v>0.75</c:v>
                </c:pt>
                <c:pt idx="2">
                  <c:v>0.83</c:v>
                </c:pt>
                <c:pt idx="3">
                  <c:v>0.77</c:v>
                </c:pt>
                <c:pt idx="4">
                  <c:v>0.77</c:v>
                </c:pt>
                <c:pt idx="5">
                  <c:v>0.7</c:v>
                </c:pt>
                <c:pt idx="6">
                  <c:v>0.76</c:v>
                </c:pt>
                <c:pt idx="7">
                  <c:v>0.74</c:v>
                </c:pt>
                <c:pt idx="8">
                  <c:v>0.91</c:v>
                </c:pt>
                <c:pt idx="9">
                  <c:v>0.88</c:v>
                </c:pt>
                <c:pt idx="10">
                  <c:v>0.73</c:v>
                </c:pt>
                <c:pt idx="11">
                  <c:v>0.78</c:v>
                </c:pt>
                <c:pt idx="12">
                  <c:v>0.42</c:v>
                </c:pt>
                <c:pt idx="13">
                  <c:v>0.82</c:v>
                </c:pt>
                <c:pt idx="14">
                  <c:v>0.72</c:v>
                </c:pt>
                <c:pt idx="15">
                  <c:v>0.79</c:v>
                </c:pt>
                <c:pt idx="16">
                  <c:v>0.53</c:v>
                </c:pt>
                <c:pt idx="17">
                  <c:v>0.81</c:v>
                </c:pt>
                <c:pt idx="18">
                  <c:v>0.87</c:v>
                </c:pt>
                <c:pt idx="19">
                  <c:v>0.59</c:v>
                </c:pt>
                <c:pt idx="20">
                  <c:v>0.7</c:v>
                </c:pt>
                <c:pt idx="21">
                  <c:v>0.48</c:v>
                </c:pt>
              </c:numCache>
            </c:numRef>
          </c:val>
        </c:ser>
        <c:axId val="4649160"/>
        <c:axId val="41842441"/>
      </c:barChart>
      <c:catAx>
        <c:axId val="464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1842441"/>
        <c:crosses val="autoZero"/>
        <c:auto val="1"/>
        <c:lblOffset val="100"/>
        <c:noMultiLvlLbl val="0"/>
      </c:catAx>
      <c:valAx>
        <c:axId val="4184244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91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Wymagania szczegółowe z zakresu szkoły podstawowej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Arkusz3!$D$30</c:f>
              <c:strCache>
                <c:ptCount val="1"/>
                <c:pt idx="0">
                  <c:v>Szkoła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Arkusz3!$C$31:$C$34</c:f>
              <c:strCache>
                <c:ptCount val="4"/>
                <c:pt idx="0">
                  <c:v>I.1.9.Uczeń wyciąga wnioski wynikające z przesłanek zawartych w tekście</c:v>
                </c:pt>
                <c:pt idx="1">
                  <c:v>II.2.10.Uczeń charakteryzuje i ocenia bohaterów</c:v>
                </c:pt>
                <c:pt idx="2">
                  <c:v>II.3.1.Uczeń odbiera teksty kultury na poziomie dosłownym i przenośnym</c:v>
                </c:pt>
                <c:pt idx="3">
                  <c:v>I.3.2 Uczeń rozpoznaje w tekście zdania pojedyncze i  równoważniki zdań</c:v>
                </c:pt>
              </c:strCache>
            </c:strRef>
          </c:cat>
          <c:val>
            <c:numRef>
              <c:f>Arkusz3!$D$31:$D$34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Arkusz3!$E$30</c:f>
              <c:strCache>
                <c:ptCount val="1"/>
                <c:pt idx="0">
                  <c:v>wojew.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Arkusz3!$C$31:$C$34</c:f>
              <c:strCache>
                <c:ptCount val="4"/>
                <c:pt idx="0">
                  <c:v>I.1.9.Uczeń wyciąga wnioski wynikające z przesłanek zawartych w tekście</c:v>
                </c:pt>
                <c:pt idx="1">
                  <c:v>II.2.10.Uczeń charakteryzuje i ocenia bohaterów</c:v>
                </c:pt>
                <c:pt idx="2">
                  <c:v>II.3.1.Uczeń odbiera teksty kultury na poziomie dosłownym i przenośnym</c:v>
                </c:pt>
                <c:pt idx="3">
                  <c:v>I.3.2 Uczeń rozpoznaje w tekście zdania pojedyncze i  równoważniki zdań</c:v>
                </c:pt>
              </c:strCache>
            </c:strRef>
          </c:cat>
          <c:val>
            <c:numRef>
              <c:f>Arkusz3!$E$31:$E$34</c:f>
              <c:numCache>
                <c:ptCount val="4"/>
                <c:pt idx="0">
                  <c:v>0.81</c:v>
                </c:pt>
                <c:pt idx="1">
                  <c:v>0.81</c:v>
                </c:pt>
                <c:pt idx="2">
                  <c:v>0.77</c:v>
                </c:pt>
                <c:pt idx="3">
                  <c:v>0.53</c:v>
                </c:pt>
              </c:numCache>
            </c:numRef>
          </c:val>
        </c:ser>
        <c:axId val="41037650"/>
        <c:axId val="33794531"/>
      </c:barChart>
      <c:catAx>
        <c:axId val="410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94531"/>
        <c:crosses val="autoZero"/>
        <c:auto val="1"/>
        <c:lblOffset val="100"/>
        <c:noMultiLvlLbl val="0"/>
      </c:catAx>
      <c:valAx>
        <c:axId val="3379453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376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5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581650"/>
    <xdr:graphicFrame>
      <xdr:nvGraphicFramePr>
        <xdr:cNvPr id="1" name="Chart 1"/>
        <xdr:cNvGraphicFramePr/>
      </xdr:nvGraphicFramePr>
      <xdr:xfrm>
        <a:off x="0" y="0"/>
        <a:ext cx="93059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9.8515625" style="0" customWidth="1"/>
  </cols>
  <sheetData>
    <row r="1" ht="21" customHeight="1">
      <c r="A1" s="5"/>
    </row>
    <row r="3" ht="46.5">
      <c r="A3" s="6" t="s">
        <v>45</v>
      </c>
    </row>
    <row r="4" ht="30.75">
      <c r="A4" s="6" t="s">
        <v>34</v>
      </c>
    </row>
    <row r="5" ht="60" customHeight="1">
      <c r="A5" s="6" t="s">
        <v>23</v>
      </c>
    </row>
    <row r="6" ht="46.5">
      <c r="A6" s="6" t="s">
        <v>24</v>
      </c>
    </row>
    <row r="7" ht="30.75">
      <c r="A7" s="6" t="s">
        <v>36</v>
      </c>
    </row>
    <row r="9" ht="15">
      <c r="A9" s="5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I63"/>
  <sheetViews>
    <sheetView zoomScale="50" zoomScaleNormal="50" zoomScaleSheetLayoutView="50" zoomScalePageLayoutView="0" workbookViewId="0" topLeftCell="A7">
      <selection activeCell="R3" sqref="R3:U3"/>
    </sheetView>
  </sheetViews>
  <sheetFormatPr defaultColWidth="9.140625" defaultRowHeight="12.75"/>
  <cols>
    <col min="1" max="1" width="4.57421875" style="7" customWidth="1"/>
    <col min="2" max="2" width="21.8515625" style="7" customWidth="1"/>
    <col min="3" max="22" width="6.7109375" style="7" customWidth="1"/>
    <col min="23" max="23" width="6.28125" style="7" customWidth="1"/>
    <col min="24" max="24" width="10.28125" style="7" customWidth="1"/>
    <col min="25" max="25" width="15.28125" style="7" customWidth="1"/>
    <col min="26" max="26" width="8.57421875" style="7" customWidth="1"/>
    <col min="27" max="27" width="10.57421875" style="7" customWidth="1"/>
    <col min="28" max="28" width="7.7109375" style="7" customWidth="1"/>
    <col min="29" max="29" width="7.421875" style="7" customWidth="1"/>
    <col min="30" max="30" width="12.140625" style="7" bestFit="1" customWidth="1"/>
    <col min="31" max="31" width="12.00390625" style="7" bestFit="1" customWidth="1"/>
    <col min="32" max="32" width="13.28125" style="8" bestFit="1" customWidth="1"/>
    <col min="33" max="33" width="10.7109375" style="7" customWidth="1"/>
    <col min="34" max="34" width="13.28125" style="7" customWidth="1"/>
    <col min="35" max="35" width="12.7109375" style="7" customWidth="1"/>
    <col min="36" max="16384" width="9.140625" style="7" customWidth="1"/>
  </cols>
  <sheetData>
    <row r="1" spans="1:29" ht="30">
      <c r="A1" s="119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12" ht="21" thickBot="1">
      <c r="A2" s="135" t="s">
        <v>11</v>
      </c>
      <c r="B2" s="135"/>
      <c r="C2" s="135"/>
      <c r="D2" s="135"/>
      <c r="E2" s="135"/>
      <c r="F2" s="135"/>
      <c r="G2" s="135"/>
      <c r="H2" s="135"/>
      <c r="I2" s="15"/>
      <c r="J2" s="15"/>
      <c r="K2" s="15"/>
      <c r="L2" s="15"/>
    </row>
    <row r="3" spans="1:35" ht="21">
      <c r="A3" s="127" t="s">
        <v>3</v>
      </c>
      <c r="B3" s="127"/>
      <c r="C3" s="127"/>
      <c r="D3" s="127"/>
      <c r="E3" s="16"/>
      <c r="F3" s="15"/>
      <c r="G3" s="127" t="s">
        <v>31</v>
      </c>
      <c r="H3" s="127"/>
      <c r="I3" s="127"/>
      <c r="J3" s="127"/>
      <c r="K3" s="128">
        <v>0.69</v>
      </c>
      <c r="L3" s="129"/>
      <c r="M3" s="13"/>
      <c r="N3" s="59"/>
      <c r="O3" s="13"/>
      <c r="P3" s="9"/>
      <c r="Q3" s="9"/>
      <c r="R3" s="142"/>
      <c r="S3" s="143"/>
      <c r="T3" s="143"/>
      <c r="U3" s="143"/>
      <c r="V3" s="9"/>
      <c r="W3" s="9"/>
      <c r="AG3" s="110" t="s">
        <v>22</v>
      </c>
      <c r="AH3" s="111"/>
      <c r="AI3" s="112"/>
    </row>
    <row r="4" spans="1:35" ht="21" thickBot="1">
      <c r="A4" s="15"/>
      <c r="B4" s="144" t="s">
        <v>30</v>
      </c>
      <c r="C4" s="144"/>
      <c r="D4" s="144"/>
      <c r="E4" s="130" t="e">
        <f>$AF$60</f>
        <v>#DIV/0!</v>
      </c>
      <c r="F4" s="130"/>
      <c r="G4" s="127" t="s">
        <v>32</v>
      </c>
      <c r="H4" s="127"/>
      <c r="I4" s="127"/>
      <c r="J4" s="127"/>
      <c r="K4" s="130">
        <v>0.66</v>
      </c>
      <c r="L4" s="130"/>
      <c r="AG4" s="113"/>
      <c r="AH4" s="114"/>
      <c r="AI4" s="115"/>
    </row>
    <row r="5" spans="1:35" ht="57.75" customHeight="1" thickBot="1">
      <c r="A5" s="120" t="s">
        <v>2</v>
      </c>
      <c r="B5" s="35" t="s">
        <v>8</v>
      </c>
      <c r="C5" s="54">
        <v>1</v>
      </c>
      <c r="D5" s="55">
        <v>2</v>
      </c>
      <c r="E5" s="55">
        <v>3</v>
      </c>
      <c r="F5" s="55">
        <v>4</v>
      </c>
      <c r="G5" s="55">
        <v>5</v>
      </c>
      <c r="H5" s="55">
        <v>6</v>
      </c>
      <c r="I5" s="55">
        <v>7</v>
      </c>
      <c r="J5" s="55">
        <v>8</v>
      </c>
      <c r="K5" s="55">
        <v>9</v>
      </c>
      <c r="L5" s="55">
        <v>10</v>
      </c>
      <c r="M5" s="55">
        <v>11</v>
      </c>
      <c r="N5" s="55">
        <v>12</v>
      </c>
      <c r="O5" s="55">
        <v>13</v>
      </c>
      <c r="P5" s="55">
        <v>14</v>
      </c>
      <c r="Q5" s="55">
        <v>15</v>
      </c>
      <c r="R5" s="55">
        <v>16</v>
      </c>
      <c r="S5" s="55">
        <v>17</v>
      </c>
      <c r="T5" s="55">
        <v>18</v>
      </c>
      <c r="U5" s="55">
        <v>19</v>
      </c>
      <c r="V5" s="56">
        <v>20</v>
      </c>
      <c r="W5" s="60">
        <v>21</v>
      </c>
      <c r="X5" s="61" t="s">
        <v>12</v>
      </c>
      <c r="Y5" s="62" t="s">
        <v>33</v>
      </c>
      <c r="Z5" s="62" t="s">
        <v>14</v>
      </c>
      <c r="AA5" s="62" t="s">
        <v>13</v>
      </c>
      <c r="AB5" s="62" t="s">
        <v>15</v>
      </c>
      <c r="AC5" s="63" t="s">
        <v>16</v>
      </c>
      <c r="AD5" s="124" t="s">
        <v>7</v>
      </c>
      <c r="AE5" s="107" t="s">
        <v>0</v>
      </c>
      <c r="AF5" s="116" t="s">
        <v>1</v>
      </c>
      <c r="AG5" s="116" t="s">
        <v>19</v>
      </c>
      <c r="AH5" s="116" t="s">
        <v>20</v>
      </c>
      <c r="AI5" s="107" t="s">
        <v>21</v>
      </c>
    </row>
    <row r="6" spans="1:35" ht="17.25">
      <c r="A6" s="121"/>
      <c r="B6" s="36" t="s">
        <v>9</v>
      </c>
      <c r="C6" s="37">
        <v>1</v>
      </c>
      <c r="D6" s="38">
        <v>1</v>
      </c>
      <c r="E6" s="38">
        <v>1</v>
      </c>
      <c r="F6" s="38">
        <v>1</v>
      </c>
      <c r="G6" s="38">
        <v>1</v>
      </c>
      <c r="H6" s="38">
        <v>1</v>
      </c>
      <c r="I6" s="38">
        <v>1</v>
      </c>
      <c r="J6" s="38">
        <v>1</v>
      </c>
      <c r="K6" s="38">
        <v>1</v>
      </c>
      <c r="L6" s="38">
        <v>1</v>
      </c>
      <c r="M6" s="38">
        <v>1</v>
      </c>
      <c r="N6" s="38">
        <v>1</v>
      </c>
      <c r="O6" s="38">
        <v>1</v>
      </c>
      <c r="P6" s="38">
        <v>1</v>
      </c>
      <c r="Q6" s="38">
        <v>1</v>
      </c>
      <c r="R6" s="38">
        <v>1</v>
      </c>
      <c r="S6" s="38">
        <v>1</v>
      </c>
      <c r="T6" s="38">
        <v>1</v>
      </c>
      <c r="U6" s="38">
        <v>1</v>
      </c>
      <c r="V6" s="39">
        <v>1</v>
      </c>
      <c r="W6" s="64">
        <v>2</v>
      </c>
      <c r="X6" s="65">
        <v>4</v>
      </c>
      <c r="Y6" s="66">
        <v>1</v>
      </c>
      <c r="Z6" s="66">
        <v>1</v>
      </c>
      <c r="AA6" s="66">
        <v>2</v>
      </c>
      <c r="AB6" s="66">
        <v>1</v>
      </c>
      <c r="AC6" s="67">
        <v>1</v>
      </c>
      <c r="AD6" s="117"/>
      <c r="AE6" s="108"/>
      <c r="AF6" s="117"/>
      <c r="AG6" s="117"/>
      <c r="AH6" s="117"/>
      <c r="AI6" s="108"/>
    </row>
    <row r="7" spans="1:35" ht="18" thickBot="1">
      <c r="A7" s="122"/>
      <c r="B7" s="40" t="s">
        <v>10</v>
      </c>
      <c r="C7" s="100" t="s">
        <v>38</v>
      </c>
      <c r="D7" s="41" t="s">
        <v>37</v>
      </c>
      <c r="E7" s="41" t="s">
        <v>37</v>
      </c>
      <c r="F7" s="41" t="s">
        <v>37</v>
      </c>
      <c r="G7" s="101" t="s">
        <v>38</v>
      </c>
      <c r="H7" s="57" t="s">
        <v>39</v>
      </c>
      <c r="I7" s="41" t="s">
        <v>37</v>
      </c>
      <c r="J7" s="101" t="s">
        <v>38</v>
      </c>
      <c r="K7" s="41" t="s">
        <v>37</v>
      </c>
      <c r="L7" s="101" t="s">
        <v>38</v>
      </c>
      <c r="M7" s="101" t="s">
        <v>38</v>
      </c>
      <c r="N7" s="101" t="s">
        <v>38</v>
      </c>
      <c r="O7" s="41" t="s">
        <v>37</v>
      </c>
      <c r="P7" s="41" t="s">
        <v>37</v>
      </c>
      <c r="Q7" s="41" t="s">
        <v>37</v>
      </c>
      <c r="R7" s="101" t="s">
        <v>38</v>
      </c>
      <c r="S7" s="41" t="s">
        <v>37</v>
      </c>
      <c r="T7" s="41" t="s">
        <v>37</v>
      </c>
      <c r="U7" s="41" t="s">
        <v>37</v>
      </c>
      <c r="V7" s="102" t="s">
        <v>37</v>
      </c>
      <c r="W7" s="68" t="s">
        <v>39</v>
      </c>
      <c r="X7" s="69" t="s">
        <v>39</v>
      </c>
      <c r="Y7" s="70" t="s">
        <v>39</v>
      </c>
      <c r="Z7" s="70" t="s">
        <v>39</v>
      </c>
      <c r="AA7" s="70" t="s">
        <v>39</v>
      </c>
      <c r="AB7" s="70" t="s">
        <v>39</v>
      </c>
      <c r="AC7" s="71" t="s">
        <v>39</v>
      </c>
      <c r="AD7" s="125"/>
      <c r="AE7" s="126"/>
      <c r="AF7" s="123"/>
      <c r="AG7" s="118"/>
      <c r="AH7" s="118"/>
      <c r="AI7" s="109"/>
    </row>
    <row r="8" spans="1:35" ht="18" thickBot="1">
      <c r="A8" s="42">
        <v>1</v>
      </c>
      <c r="B8" s="43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6"/>
      <c r="W8" s="72"/>
      <c r="X8" s="73"/>
      <c r="Y8" s="74"/>
      <c r="Z8" s="74"/>
      <c r="AA8" s="74"/>
      <c r="AB8" s="74"/>
      <c r="AC8" s="73"/>
      <c r="AD8" s="47">
        <f>SUM($C8:$V8)</f>
        <v>0</v>
      </c>
      <c r="AE8" s="72">
        <f>SUM($W8:$AC8)</f>
        <v>0</v>
      </c>
      <c r="AF8" s="48">
        <f>SUM($AD8:$AE8)</f>
        <v>0</v>
      </c>
      <c r="AG8" s="49">
        <f>$D8+$E8+$F8+$I8+$K8+$O8+$P8+$Q8+$S8+$T8+$U8+$V8</f>
        <v>0</v>
      </c>
      <c r="AH8" s="49">
        <f>$C8+$G8+$J8+$L8+$M8+$N8+$R8</f>
        <v>0</v>
      </c>
      <c r="AI8" s="89">
        <f>$H8+$W8+$X8+$Y8+$Z8+$AA8+$AB8+$AC8</f>
        <v>0</v>
      </c>
    </row>
    <row r="9" spans="1:35" ht="18" thickBot="1">
      <c r="A9" s="50">
        <v>2</v>
      </c>
      <c r="B9" s="51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6"/>
      <c r="W9" s="72"/>
      <c r="X9" s="73"/>
      <c r="Y9" s="74"/>
      <c r="Z9" s="74"/>
      <c r="AA9" s="74"/>
      <c r="AB9" s="74"/>
      <c r="AC9" s="73"/>
      <c r="AD9" s="47">
        <f aca="true" t="shared" si="0" ref="AD9:AD57">SUM($C9:$V9)</f>
        <v>0</v>
      </c>
      <c r="AE9" s="72">
        <f aca="true" t="shared" si="1" ref="AE9:AE57">SUM($W9:$AC9)</f>
        <v>0</v>
      </c>
      <c r="AF9" s="48">
        <f aca="true" t="shared" si="2" ref="AF9:AF57">SUM($AD9:$AE9)</f>
        <v>0</v>
      </c>
      <c r="AG9" s="49">
        <f aca="true" t="shared" si="3" ref="AG9:AG57">$D9+$E9+$F9+$I9+$K9+$O9+$P9+$Q9+$S9+$T9+$U9+$V9</f>
        <v>0</v>
      </c>
      <c r="AH9" s="49">
        <f aca="true" t="shared" si="4" ref="AH9:AH57">$C9+$G9+$J9+$L9+$M9+$N9+$R9</f>
        <v>0</v>
      </c>
      <c r="AI9" s="89">
        <f aca="true" t="shared" si="5" ref="AI9:AI57">$H9+$W9+$X9+$Y9+$Z9+$AA9+$AB9+$AC9</f>
        <v>0</v>
      </c>
    </row>
    <row r="10" spans="1:35" ht="18" thickBot="1">
      <c r="A10" s="50">
        <v>3</v>
      </c>
      <c r="B10" s="51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  <c r="W10" s="72"/>
      <c r="X10" s="73"/>
      <c r="Y10" s="74"/>
      <c r="Z10" s="74"/>
      <c r="AA10" s="74"/>
      <c r="AB10" s="74"/>
      <c r="AC10" s="73"/>
      <c r="AD10" s="47">
        <f t="shared" si="0"/>
        <v>0</v>
      </c>
      <c r="AE10" s="72">
        <f t="shared" si="1"/>
        <v>0</v>
      </c>
      <c r="AF10" s="48">
        <f t="shared" si="2"/>
        <v>0</v>
      </c>
      <c r="AG10" s="49">
        <f t="shared" si="3"/>
        <v>0</v>
      </c>
      <c r="AH10" s="49">
        <f t="shared" si="4"/>
        <v>0</v>
      </c>
      <c r="AI10" s="89">
        <f t="shared" si="5"/>
        <v>0</v>
      </c>
    </row>
    <row r="11" spans="1:35" ht="18" thickBot="1">
      <c r="A11" s="50">
        <v>4</v>
      </c>
      <c r="B11" s="51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  <c r="W11" s="72"/>
      <c r="X11" s="73"/>
      <c r="Y11" s="74"/>
      <c r="Z11" s="74"/>
      <c r="AA11" s="74"/>
      <c r="AB11" s="74"/>
      <c r="AC11" s="73"/>
      <c r="AD11" s="47">
        <f t="shared" si="0"/>
        <v>0</v>
      </c>
      <c r="AE11" s="72">
        <f t="shared" si="1"/>
        <v>0</v>
      </c>
      <c r="AF11" s="48">
        <f t="shared" si="2"/>
        <v>0</v>
      </c>
      <c r="AG11" s="49">
        <f t="shared" si="3"/>
        <v>0</v>
      </c>
      <c r="AH11" s="49">
        <f t="shared" si="4"/>
        <v>0</v>
      </c>
      <c r="AI11" s="89">
        <f t="shared" si="5"/>
        <v>0</v>
      </c>
    </row>
    <row r="12" spans="1:35" ht="18" thickBot="1">
      <c r="A12" s="50">
        <v>5</v>
      </c>
      <c r="B12" s="51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  <c r="W12" s="72"/>
      <c r="X12" s="73"/>
      <c r="Y12" s="74"/>
      <c r="Z12" s="74"/>
      <c r="AA12" s="74"/>
      <c r="AB12" s="74"/>
      <c r="AC12" s="73"/>
      <c r="AD12" s="47">
        <f t="shared" si="0"/>
        <v>0</v>
      </c>
      <c r="AE12" s="72">
        <f t="shared" si="1"/>
        <v>0</v>
      </c>
      <c r="AF12" s="48">
        <f t="shared" si="2"/>
        <v>0</v>
      </c>
      <c r="AG12" s="49">
        <f t="shared" si="3"/>
        <v>0</v>
      </c>
      <c r="AH12" s="49">
        <f t="shared" si="4"/>
        <v>0</v>
      </c>
      <c r="AI12" s="89">
        <f t="shared" si="5"/>
        <v>0</v>
      </c>
    </row>
    <row r="13" spans="1:35" ht="18" thickBot="1">
      <c r="A13" s="50">
        <v>6</v>
      </c>
      <c r="B13" s="51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  <c r="W13" s="72"/>
      <c r="X13" s="73"/>
      <c r="Y13" s="74"/>
      <c r="Z13" s="74"/>
      <c r="AA13" s="74"/>
      <c r="AB13" s="74"/>
      <c r="AC13" s="73"/>
      <c r="AD13" s="47">
        <f t="shared" si="0"/>
        <v>0</v>
      </c>
      <c r="AE13" s="72">
        <f t="shared" si="1"/>
        <v>0</v>
      </c>
      <c r="AF13" s="48">
        <f t="shared" si="2"/>
        <v>0</v>
      </c>
      <c r="AG13" s="49">
        <f t="shared" si="3"/>
        <v>0</v>
      </c>
      <c r="AH13" s="49">
        <f t="shared" si="4"/>
        <v>0</v>
      </c>
      <c r="AI13" s="89">
        <f t="shared" si="5"/>
        <v>0</v>
      </c>
    </row>
    <row r="14" spans="1:35" ht="18" thickBot="1">
      <c r="A14" s="50">
        <v>7</v>
      </c>
      <c r="B14" s="51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  <c r="W14" s="72"/>
      <c r="X14" s="73"/>
      <c r="Y14" s="74"/>
      <c r="Z14" s="74"/>
      <c r="AA14" s="74"/>
      <c r="AB14" s="74"/>
      <c r="AC14" s="73"/>
      <c r="AD14" s="47">
        <f t="shared" si="0"/>
        <v>0</v>
      </c>
      <c r="AE14" s="72">
        <f t="shared" si="1"/>
        <v>0</v>
      </c>
      <c r="AF14" s="48">
        <f t="shared" si="2"/>
        <v>0</v>
      </c>
      <c r="AG14" s="49">
        <f t="shared" si="3"/>
        <v>0</v>
      </c>
      <c r="AH14" s="49">
        <f t="shared" si="4"/>
        <v>0</v>
      </c>
      <c r="AI14" s="89">
        <f t="shared" si="5"/>
        <v>0</v>
      </c>
    </row>
    <row r="15" spans="1:35" ht="18" thickBot="1">
      <c r="A15" s="50">
        <v>8</v>
      </c>
      <c r="B15" s="51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  <c r="W15" s="72"/>
      <c r="X15" s="73"/>
      <c r="Y15" s="74"/>
      <c r="Z15" s="74"/>
      <c r="AA15" s="74"/>
      <c r="AB15" s="74"/>
      <c r="AC15" s="73"/>
      <c r="AD15" s="47">
        <f t="shared" si="0"/>
        <v>0</v>
      </c>
      <c r="AE15" s="72">
        <f t="shared" si="1"/>
        <v>0</v>
      </c>
      <c r="AF15" s="48">
        <f t="shared" si="2"/>
        <v>0</v>
      </c>
      <c r="AG15" s="49">
        <f t="shared" si="3"/>
        <v>0</v>
      </c>
      <c r="AH15" s="49">
        <f t="shared" si="4"/>
        <v>0</v>
      </c>
      <c r="AI15" s="89">
        <f t="shared" si="5"/>
        <v>0</v>
      </c>
    </row>
    <row r="16" spans="1:35" ht="18" thickBot="1">
      <c r="A16" s="50">
        <v>9</v>
      </c>
      <c r="B16" s="51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72"/>
      <c r="X16" s="73"/>
      <c r="Y16" s="74"/>
      <c r="Z16" s="74"/>
      <c r="AA16" s="74"/>
      <c r="AB16" s="74"/>
      <c r="AC16" s="73"/>
      <c r="AD16" s="47">
        <f t="shared" si="0"/>
        <v>0</v>
      </c>
      <c r="AE16" s="72">
        <f t="shared" si="1"/>
        <v>0</v>
      </c>
      <c r="AF16" s="48">
        <f t="shared" si="2"/>
        <v>0</v>
      </c>
      <c r="AG16" s="49">
        <f t="shared" si="3"/>
        <v>0</v>
      </c>
      <c r="AH16" s="49">
        <f t="shared" si="4"/>
        <v>0</v>
      </c>
      <c r="AI16" s="89">
        <f t="shared" si="5"/>
        <v>0</v>
      </c>
    </row>
    <row r="17" spans="1:35" ht="18" thickBot="1">
      <c r="A17" s="50">
        <v>10</v>
      </c>
      <c r="B17" s="51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/>
      <c r="W17" s="72"/>
      <c r="X17" s="73"/>
      <c r="Y17" s="74"/>
      <c r="Z17" s="74"/>
      <c r="AA17" s="74"/>
      <c r="AB17" s="74"/>
      <c r="AC17" s="73"/>
      <c r="AD17" s="47">
        <f t="shared" si="0"/>
        <v>0</v>
      </c>
      <c r="AE17" s="72">
        <f t="shared" si="1"/>
        <v>0</v>
      </c>
      <c r="AF17" s="48">
        <f t="shared" si="2"/>
        <v>0</v>
      </c>
      <c r="AG17" s="49">
        <f t="shared" si="3"/>
        <v>0</v>
      </c>
      <c r="AH17" s="49">
        <f t="shared" si="4"/>
        <v>0</v>
      </c>
      <c r="AI17" s="89">
        <f t="shared" si="5"/>
        <v>0</v>
      </c>
    </row>
    <row r="18" spans="1:35" ht="18" thickBot="1">
      <c r="A18" s="50">
        <v>11</v>
      </c>
      <c r="B18" s="51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  <c r="W18" s="72"/>
      <c r="X18" s="73"/>
      <c r="Y18" s="74"/>
      <c r="Z18" s="74"/>
      <c r="AA18" s="74"/>
      <c r="AB18" s="74"/>
      <c r="AC18" s="73"/>
      <c r="AD18" s="47">
        <f t="shared" si="0"/>
        <v>0</v>
      </c>
      <c r="AE18" s="72">
        <f t="shared" si="1"/>
        <v>0</v>
      </c>
      <c r="AF18" s="48">
        <f t="shared" si="2"/>
        <v>0</v>
      </c>
      <c r="AG18" s="49">
        <f t="shared" si="3"/>
        <v>0</v>
      </c>
      <c r="AH18" s="49">
        <f t="shared" si="4"/>
        <v>0</v>
      </c>
      <c r="AI18" s="89">
        <f t="shared" si="5"/>
        <v>0</v>
      </c>
    </row>
    <row r="19" spans="1:35" ht="18" thickBot="1">
      <c r="A19" s="50">
        <v>12</v>
      </c>
      <c r="B19" s="51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  <c r="W19" s="72"/>
      <c r="X19" s="73"/>
      <c r="Y19" s="74"/>
      <c r="Z19" s="74"/>
      <c r="AA19" s="74"/>
      <c r="AB19" s="74"/>
      <c r="AC19" s="73"/>
      <c r="AD19" s="47">
        <f t="shared" si="0"/>
        <v>0</v>
      </c>
      <c r="AE19" s="72">
        <f t="shared" si="1"/>
        <v>0</v>
      </c>
      <c r="AF19" s="48">
        <f t="shared" si="2"/>
        <v>0</v>
      </c>
      <c r="AG19" s="49">
        <f t="shared" si="3"/>
        <v>0</v>
      </c>
      <c r="AH19" s="49">
        <f t="shared" si="4"/>
        <v>0</v>
      </c>
      <c r="AI19" s="89">
        <f t="shared" si="5"/>
        <v>0</v>
      </c>
    </row>
    <row r="20" spans="1:35" ht="18" thickBot="1">
      <c r="A20" s="50">
        <v>13</v>
      </c>
      <c r="B20" s="51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  <c r="W20" s="72"/>
      <c r="X20" s="73"/>
      <c r="Y20" s="74"/>
      <c r="Z20" s="74"/>
      <c r="AA20" s="74"/>
      <c r="AB20" s="74"/>
      <c r="AC20" s="73"/>
      <c r="AD20" s="47">
        <f t="shared" si="0"/>
        <v>0</v>
      </c>
      <c r="AE20" s="72">
        <f t="shared" si="1"/>
        <v>0</v>
      </c>
      <c r="AF20" s="48">
        <f t="shared" si="2"/>
        <v>0</v>
      </c>
      <c r="AG20" s="49">
        <f t="shared" si="3"/>
        <v>0</v>
      </c>
      <c r="AH20" s="49">
        <f t="shared" si="4"/>
        <v>0</v>
      </c>
      <c r="AI20" s="89">
        <f t="shared" si="5"/>
        <v>0</v>
      </c>
    </row>
    <row r="21" spans="1:35" ht="18" thickBot="1">
      <c r="A21" s="50">
        <v>14</v>
      </c>
      <c r="B21" s="51"/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72"/>
      <c r="X21" s="73"/>
      <c r="Y21" s="74"/>
      <c r="Z21" s="74"/>
      <c r="AA21" s="74"/>
      <c r="AB21" s="74"/>
      <c r="AC21" s="73"/>
      <c r="AD21" s="47">
        <f t="shared" si="0"/>
        <v>0</v>
      </c>
      <c r="AE21" s="72">
        <f t="shared" si="1"/>
        <v>0</v>
      </c>
      <c r="AF21" s="48">
        <f t="shared" si="2"/>
        <v>0</v>
      </c>
      <c r="AG21" s="49">
        <f t="shared" si="3"/>
        <v>0</v>
      </c>
      <c r="AH21" s="49">
        <f t="shared" si="4"/>
        <v>0</v>
      </c>
      <c r="AI21" s="89">
        <f t="shared" si="5"/>
        <v>0</v>
      </c>
    </row>
    <row r="22" spans="1:35" ht="18" thickBot="1">
      <c r="A22" s="50">
        <v>15</v>
      </c>
      <c r="B22" s="51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  <c r="W22" s="72"/>
      <c r="X22" s="73"/>
      <c r="Y22" s="74"/>
      <c r="Z22" s="74"/>
      <c r="AA22" s="74"/>
      <c r="AB22" s="74"/>
      <c r="AC22" s="73"/>
      <c r="AD22" s="47">
        <f t="shared" si="0"/>
        <v>0</v>
      </c>
      <c r="AE22" s="72">
        <f t="shared" si="1"/>
        <v>0</v>
      </c>
      <c r="AF22" s="48">
        <f t="shared" si="2"/>
        <v>0</v>
      </c>
      <c r="AG22" s="49">
        <f t="shared" si="3"/>
        <v>0</v>
      </c>
      <c r="AH22" s="49">
        <f t="shared" si="4"/>
        <v>0</v>
      </c>
      <c r="AI22" s="89">
        <f t="shared" si="5"/>
        <v>0</v>
      </c>
    </row>
    <row r="23" spans="1:35" ht="18" thickBot="1">
      <c r="A23" s="50">
        <v>16</v>
      </c>
      <c r="B23" s="51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/>
      <c r="W23" s="72"/>
      <c r="X23" s="73"/>
      <c r="Y23" s="74"/>
      <c r="Z23" s="74"/>
      <c r="AA23" s="74"/>
      <c r="AB23" s="74"/>
      <c r="AC23" s="73"/>
      <c r="AD23" s="47">
        <f t="shared" si="0"/>
        <v>0</v>
      </c>
      <c r="AE23" s="72">
        <f t="shared" si="1"/>
        <v>0</v>
      </c>
      <c r="AF23" s="48">
        <f t="shared" si="2"/>
        <v>0</v>
      </c>
      <c r="AG23" s="49">
        <f t="shared" si="3"/>
        <v>0</v>
      </c>
      <c r="AH23" s="49">
        <f t="shared" si="4"/>
        <v>0</v>
      </c>
      <c r="AI23" s="89">
        <f t="shared" si="5"/>
        <v>0</v>
      </c>
    </row>
    <row r="24" spans="1:35" ht="18" thickBot="1">
      <c r="A24" s="50">
        <v>17</v>
      </c>
      <c r="B24" s="43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/>
      <c r="W24" s="72"/>
      <c r="X24" s="73"/>
      <c r="Y24" s="74"/>
      <c r="Z24" s="74"/>
      <c r="AA24" s="74"/>
      <c r="AB24" s="74"/>
      <c r="AC24" s="73"/>
      <c r="AD24" s="47">
        <f t="shared" si="0"/>
        <v>0</v>
      </c>
      <c r="AE24" s="72">
        <f t="shared" si="1"/>
        <v>0</v>
      </c>
      <c r="AF24" s="48">
        <f t="shared" si="2"/>
        <v>0</v>
      </c>
      <c r="AG24" s="49">
        <f t="shared" si="3"/>
        <v>0</v>
      </c>
      <c r="AH24" s="49">
        <f t="shared" si="4"/>
        <v>0</v>
      </c>
      <c r="AI24" s="89">
        <f t="shared" si="5"/>
        <v>0</v>
      </c>
    </row>
    <row r="25" spans="1:35" ht="18" thickBot="1">
      <c r="A25" s="50">
        <v>18</v>
      </c>
      <c r="B25" s="51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/>
      <c r="W25" s="72"/>
      <c r="X25" s="73"/>
      <c r="Y25" s="74"/>
      <c r="Z25" s="74"/>
      <c r="AA25" s="74"/>
      <c r="AB25" s="74"/>
      <c r="AC25" s="73"/>
      <c r="AD25" s="47">
        <f t="shared" si="0"/>
        <v>0</v>
      </c>
      <c r="AE25" s="72">
        <f t="shared" si="1"/>
        <v>0</v>
      </c>
      <c r="AF25" s="48">
        <f t="shared" si="2"/>
        <v>0</v>
      </c>
      <c r="AG25" s="49">
        <f t="shared" si="3"/>
        <v>0</v>
      </c>
      <c r="AH25" s="49">
        <f t="shared" si="4"/>
        <v>0</v>
      </c>
      <c r="AI25" s="89">
        <f t="shared" si="5"/>
        <v>0</v>
      </c>
    </row>
    <row r="26" spans="1:35" ht="18" thickBot="1">
      <c r="A26" s="50">
        <v>19</v>
      </c>
      <c r="B26" s="51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/>
      <c r="W26" s="72"/>
      <c r="X26" s="73"/>
      <c r="Y26" s="74"/>
      <c r="Z26" s="74"/>
      <c r="AA26" s="74"/>
      <c r="AB26" s="74"/>
      <c r="AC26" s="73"/>
      <c r="AD26" s="47">
        <f t="shared" si="0"/>
        <v>0</v>
      </c>
      <c r="AE26" s="72">
        <f t="shared" si="1"/>
        <v>0</v>
      </c>
      <c r="AF26" s="48">
        <f t="shared" si="2"/>
        <v>0</v>
      </c>
      <c r="AG26" s="49">
        <f t="shared" si="3"/>
        <v>0</v>
      </c>
      <c r="AH26" s="49">
        <f t="shared" si="4"/>
        <v>0</v>
      </c>
      <c r="AI26" s="89">
        <f t="shared" si="5"/>
        <v>0</v>
      </c>
    </row>
    <row r="27" spans="1:35" ht="18" thickBot="1">
      <c r="A27" s="50">
        <v>20</v>
      </c>
      <c r="B27" s="51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  <c r="W27" s="72"/>
      <c r="X27" s="73"/>
      <c r="Y27" s="74"/>
      <c r="Z27" s="74"/>
      <c r="AA27" s="74"/>
      <c r="AB27" s="74"/>
      <c r="AC27" s="73"/>
      <c r="AD27" s="47">
        <f t="shared" si="0"/>
        <v>0</v>
      </c>
      <c r="AE27" s="72">
        <f t="shared" si="1"/>
        <v>0</v>
      </c>
      <c r="AF27" s="48">
        <f t="shared" si="2"/>
        <v>0</v>
      </c>
      <c r="AG27" s="49">
        <f t="shared" si="3"/>
        <v>0</v>
      </c>
      <c r="AH27" s="49">
        <f t="shared" si="4"/>
        <v>0</v>
      </c>
      <c r="AI27" s="89">
        <f t="shared" si="5"/>
        <v>0</v>
      </c>
    </row>
    <row r="28" spans="1:35" ht="18" thickBot="1">
      <c r="A28" s="50">
        <v>21</v>
      </c>
      <c r="B28" s="51"/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/>
      <c r="W28" s="72"/>
      <c r="X28" s="73"/>
      <c r="Y28" s="74"/>
      <c r="Z28" s="74"/>
      <c r="AA28" s="74"/>
      <c r="AB28" s="74"/>
      <c r="AC28" s="73"/>
      <c r="AD28" s="47">
        <f t="shared" si="0"/>
        <v>0</v>
      </c>
      <c r="AE28" s="72">
        <f t="shared" si="1"/>
        <v>0</v>
      </c>
      <c r="AF28" s="48">
        <f t="shared" si="2"/>
        <v>0</v>
      </c>
      <c r="AG28" s="49">
        <f t="shared" si="3"/>
        <v>0</v>
      </c>
      <c r="AH28" s="49">
        <f t="shared" si="4"/>
        <v>0</v>
      </c>
      <c r="AI28" s="89">
        <f t="shared" si="5"/>
        <v>0</v>
      </c>
    </row>
    <row r="29" spans="1:35" ht="18" thickBot="1">
      <c r="A29" s="50">
        <v>22</v>
      </c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  <c r="W29" s="72"/>
      <c r="X29" s="73"/>
      <c r="Y29" s="74"/>
      <c r="Z29" s="74"/>
      <c r="AA29" s="74"/>
      <c r="AB29" s="74"/>
      <c r="AC29" s="73"/>
      <c r="AD29" s="47">
        <f t="shared" si="0"/>
        <v>0</v>
      </c>
      <c r="AE29" s="72">
        <f t="shared" si="1"/>
        <v>0</v>
      </c>
      <c r="AF29" s="48">
        <f t="shared" si="2"/>
        <v>0</v>
      </c>
      <c r="AG29" s="49">
        <f t="shared" si="3"/>
        <v>0</v>
      </c>
      <c r="AH29" s="49">
        <f t="shared" si="4"/>
        <v>0</v>
      </c>
      <c r="AI29" s="89">
        <f t="shared" si="5"/>
        <v>0</v>
      </c>
    </row>
    <row r="30" spans="1:35" ht="18" thickBot="1">
      <c r="A30" s="50">
        <v>23</v>
      </c>
      <c r="B30" s="51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/>
      <c r="W30" s="72"/>
      <c r="X30" s="73"/>
      <c r="Y30" s="74"/>
      <c r="Z30" s="74"/>
      <c r="AA30" s="74"/>
      <c r="AB30" s="74"/>
      <c r="AC30" s="73"/>
      <c r="AD30" s="47">
        <f t="shared" si="0"/>
        <v>0</v>
      </c>
      <c r="AE30" s="72">
        <f t="shared" si="1"/>
        <v>0</v>
      </c>
      <c r="AF30" s="48">
        <f t="shared" si="2"/>
        <v>0</v>
      </c>
      <c r="AG30" s="49">
        <f t="shared" si="3"/>
        <v>0</v>
      </c>
      <c r="AH30" s="49">
        <f t="shared" si="4"/>
        <v>0</v>
      </c>
      <c r="AI30" s="89">
        <f t="shared" si="5"/>
        <v>0</v>
      </c>
    </row>
    <row r="31" spans="1:35" ht="18" thickBot="1">
      <c r="A31" s="50">
        <v>24</v>
      </c>
      <c r="B31" s="51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6"/>
      <c r="W31" s="72"/>
      <c r="X31" s="73"/>
      <c r="Y31" s="74"/>
      <c r="Z31" s="74"/>
      <c r="AA31" s="74"/>
      <c r="AB31" s="74"/>
      <c r="AC31" s="73"/>
      <c r="AD31" s="47">
        <f t="shared" si="0"/>
        <v>0</v>
      </c>
      <c r="AE31" s="72">
        <f t="shared" si="1"/>
        <v>0</v>
      </c>
      <c r="AF31" s="48">
        <f t="shared" si="2"/>
        <v>0</v>
      </c>
      <c r="AG31" s="49">
        <f t="shared" si="3"/>
        <v>0</v>
      </c>
      <c r="AH31" s="49">
        <f t="shared" si="4"/>
        <v>0</v>
      </c>
      <c r="AI31" s="89">
        <f t="shared" si="5"/>
        <v>0</v>
      </c>
    </row>
    <row r="32" spans="1:35" ht="18" thickBot="1">
      <c r="A32" s="50">
        <v>25</v>
      </c>
      <c r="B32" s="51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6"/>
      <c r="W32" s="72"/>
      <c r="X32" s="73"/>
      <c r="Y32" s="74"/>
      <c r="Z32" s="74"/>
      <c r="AA32" s="74"/>
      <c r="AB32" s="74"/>
      <c r="AC32" s="73"/>
      <c r="AD32" s="47">
        <f t="shared" si="0"/>
        <v>0</v>
      </c>
      <c r="AE32" s="72">
        <f t="shared" si="1"/>
        <v>0</v>
      </c>
      <c r="AF32" s="48">
        <f t="shared" si="2"/>
        <v>0</v>
      </c>
      <c r="AG32" s="49">
        <f t="shared" si="3"/>
        <v>0</v>
      </c>
      <c r="AH32" s="49">
        <f t="shared" si="4"/>
        <v>0</v>
      </c>
      <c r="AI32" s="89">
        <f t="shared" si="5"/>
        <v>0</v>
      </c>
    </row>
    <row r="33" spans="1:35" ht="18" thickBot="1">
      <c r="A33" s="50">
        <v>26</v>
      </c>
      <c r="B33" s="51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6"/>
      <c r="W33" s="72"/>
      <c r="X33" s="73"/>
      <c r="Y33" s="74"/>
      <c r="Z33" s="74"/>
      <c r="AA33" s="74"/>
      <c r="AB33" s="74"/>
      <c r="AC33" s="73"/>
      <c r="AD33" s="47">
        <f t="shared" si="0"/>
        <v>0</v>
      </c>
      <c r="AE33" s="72">
        <f t="shared" si="1"/>
        <v>0</v>
      </c>
      <c r="AF33" s="48">
        <f t="shared" si="2"/>
        <v>0</v>
      </c>
      <c r="AG33" s="49">
        <f t="shared" si="3"/>
        <v>0</v>
      </c>
      <c r="AH33" s="49">
        <f t="shared" si="4"/>
        <v>0</v>
      </c>
      <c r="AI33" s="89">
        <f t="shared" si="5"/>
        <v>0</v>
      </c>
    </row>
    <row r="34" spans="1:35" ht="18" thickBot="1">
      <c r="A34" s="50">
        <v>27</v>
      </c>
      <c r="B34" s="51"/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6"/>
      <c r="W34" s="72"/>
      <c r="X34" s="73"/>
      <c r="Y34" s="74"/>
      <c r="Z34" s="74"/>
      <c r="AA34" s="74"/>
      <c r="AB34" s="74"/>
      <c r="AC34" s="73"/>
      <c r="AD34" s="47">
        <f t="shared" si="0"/>
        <v>0</v>
      </c>
      <c r="AE34" s="72">
        <f t="shared" si="1"/>
        <v>0</v>
      </c>
      <c r="AF34" s="48">
        <f t="shared" si="2"/>
        <v>0</v>
      </c>
      <c r="AG34" s="49">
        <f t="shared" si="3"/>
        <v>0</v>
      </c>
      <c r="AH34" s="49">
        <f t="shared" si="4"/>
        <v>0</v>
      </c>
      <c r="AI34" s="89">
        <f t="shared" si="5"/>
        <v>0</v>
      </c>
    </row>
    <row r="35" spans="1:35" ht="18" thickBot="1">
      <c r="A35" s="50">
        <v>28</v>
      </c>
      <c r="B35" s="51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6"/>
      <c r="W35" s="72"/>
      <c r="X35" s="73"/>
      <c r="Y35" s="74"/>
      <c r="Z35" s="74"/>
      <c r="AA35" s="74"/>
      <c r="AB35" s="74"/>
      <c r="AC35" s="73"/>
      <c r="AD35" s="47">
        <f t="shared" si="0"/>
        <v>0</v>
      </c>
      <c r="AE35" s="72">
        <f t="shared" si="1"/>
        <v>0</v>
      </c>
      <c r="AF35" s="48">
        <f t="shared" si="2"/>
        <v>0</v>
      </c>
      <c r="AG35" s="49">
        <f t="shared" si="3"/>
        <v>0</v>
      </c>
      <c r="AH35" s="49">
        <f t="shared" si="4"/>
        <v>0</v>
      </c>
      <c r="AI35" s="89">
        <f t="shared" si="5"/>
        <v>0</v>
      </c>
    </row>
    <row r="36" spans="1:35" ht="18" thickBot="1">
      <c r="A36" s="50">
        <v>29</v>
      </c>
      <c r="B36" s="51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6"/>
      <c r="W36" s="72"/>
      <c r="X36" s="73"/>
      <c r="Y36" s="74"/>
      <c r="Z36" s="74"/>
      <c r="AA36" s="74"/>
      <c r="AB36" s="74"/>
      <c r="AC36" s="73"/>
      <c r="AD36" s="47">
        <f t="shared" si="0"/>
        <v>0</v>
      </c>
      <c r="AE36" s="72">
        <f t="shared" si="1"/>
        <v>0</v>
      </c>
      <c r="AF36" s="48">
        <f t="shared" si="2"/>
        <v>0</v>
      </c>
      <c r="AG36" s="49">
        <f t="shared" si="3"/>
        <v>0</v>
      </c>
      <c r="AH36" s="49">
        <f t="shared" si="4"/>
        <v>0</v>
      </c>
      <c r="AI36" s="89">
        <f t="shared" si="5"/>
        <v>0</v>
      </c>
    </row>
    <row r="37" spans="1:35" ht="18" thickBot="1">
      <c r="A37" s="50">
        <v>30</v>
      </c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6"/>
      <c r="W37" s="72"/>
      <c r="X37" s="73"/>
      <c r="Y37" s="74"/>
      <c r="Z37" s="74"/>
      <c r="AA37" s="74"/>
      <c r="AB37" s="74"/>
      <c r="AC37" s="73"/>
      <c r="AD37" s="47">
        <f t="shared" si="0"/>
        <v>0</v>
      </c>
      <c r="AE37" s="72">
        <f t="shared" si="1"/>
        <v>0</v>
      </c>
      <c r="AF37" s="48">
        <f t="shared" si="2"/>
        <v>0</v>
      </c>
      <c r="AG37" s="49">
        <f t="shared" si="3"/>
        <v>0</v>
      </c>
      <c r="AH37" s="49">
        <f t="shared" si="4"/>
        <v>0</v>
      </c>
      <c r="AI37" s="89">
        <f t="shared" si="5"/>
        <v>0</v>
      </c>
    </row>
    <row r="38" spans="1:35" ht="18" thickBot="1">
      <c r="A38" s="50">
        <v>31</v>
      </c>
      <c r="B38" s="51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6"/>
      <c r="W38" s="72"/>
      <c r="X38" s="73"/>
      <c r="Y38" s="74"/>
      <c r="Z38" s="74"/>
      <c r="AA38" s="74"/>
      <c r="AB38" s="74"/>
      <c r="AC38" s="73"/>
      <c r="AD38" s="47">
        <f t="shared" si="0"/>
        <v>0</v>
      </c>
      <c r="AE38" s="72">
        <f t="shared" si="1"/>
        <v>0</v>
      </c>
      <c r="AF38" s="48">
        <f t="shared" si="2"/>
        <v>0</v>
      </c>
      <c r="AG38" s="49">
        <f t="shared" si="3"/>
        <v>0</v>
      </c>
      <c r="AH38" s="49">
        <f t="shared" si="4"/>
        <v>0</v>
      </c>
      <c r="AI38" s="89">
        <f t="shared" si="5"/>
        <v>0</v>
      </c>
    </row>
    <row r="39" spans="1:35" ht="18" thickBot="1">
      <c r="A39" s="50">
        <v>32</v>
      </c>
      <c r="B39" s="51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6"/>
      <c r="W39" s="72"/>
      <c r="X39" s="73"/>
      <c r="Y39" s="74"/>
      <c r="Z39" s="74"/>
      <c r="AA39" s="74"/>
      <c r="AB39" s="74"/>
      <c r="AC39" s="73"/>
      <c r="AD39" s="47">
        <f t="shared" si="0"/>
        <v>0</v>
      </c>
      <c r="AE39" s="72">
        <f t="shared" si="1"/>
        <v>0</v>
      </c>
      <c r="AF39" s="48">
        <f t="shared" si="2"/>
        <v>0</v>
      </c>
      <c r="AG39" s="49">
        <f t="shared" si="3"/>
        <v>0</v>
      </c>
      <c r="AH39" s="49">
        <f t="shared" si="4"/>
        <v>0</v>
      </c>
      <c r="AI39" s="89">
        <f t="shared" si="5"/>
        <v>0</v>
      </c>
    </row>
    <row r="40" spans="1:35" ht="18" thickBot="1">
      <c r="A40" s="50">
        <v>33</v>
      </c>
      <c r="B40" s="43"/>
      <c r="C40" s="4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6"/>
      <c r="W40" s="72"/>
      <c r="X40" s="73"/>
      <c r="Y40" s="74"/>
      <c r="Z40" s="74"/>
      <c r="AA40" s="74"/>
      <c r="AB40" s="74"/>
      <c r="AC40" s="73"/>
      <c r="AD40" s="47">
        <f t="shared" si="0"/>
        <v>0</v>
      </c>
      <c r="AE40" s="72">
        <f t="shared" si="1"/>
        <v>0</v>
      </c>
      <c r="AF40" s="48">
        <f t="shared" si="2"/>
        <v>0</v>
      </c>
      <c r="AG40" s="49">
        <f t="shared" si="3"/>
        <v>0</v>
      </c>
      <c r="AH40" s="49">
        <f t="shared" si="4"/>
        <v>0</v>
      </c>
      <c r="AI40" s="89">
        <f t="shared" si="5"/>
        <v>0</v>
      </c>
    </row>
    <row r="41" spans="1:35" ht="18" thickBot="1">
      <c r="A41" s="50">
        <v>34</v>
      </c>
      <c r="B41" s="51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6"/>
      <c r="W41" s="72"/>
      <c r="X41" s="73"/>
      <c r="Y41" s="74"/>
      <c r="Z41" s="74"/>
      <c r="AA41" s="74"/>
      <c r="AB41" s="74"/>
      <c r="AC41" s="73"/>
      <c r="AD41" s="47">
        <f t="shared" si="0"/>
        <v>0</v>
      </c>
      <c r="AE41" s="72">
        <f t="shared" si="1"/>
        <v>0</v>
      </c>
      <c r="AF41" s="48">
        <f t="shared" si="2"/>
        <v>0</v>
      </c>
      <c r="AG41" s="49">
        <f t="shared" si="3"/>
        <v>0</v>
      </c>
      <c r="AH41" s="49">
        <f t="shared" si="4"/>
        <v>0</v>
      </c>
      <c r="AI41" s="89">
        <f t="shared" si="5"/>
        <v>0</v>
      </c>
    </row>
    <row r="42" spans="1:35" ht="18" thickBot="1">
      <c r="A42" s="50">
        <v>35</v>
      </c>
      <c r="B42" s="51"/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/>
      <c r="W42" s="72"/>
      <c r="X42" s="73"/>
      <c r="Y42" s="74"/>
      <c r="Z42" s="74"/>
      <c r="AA42" s="74"/>
      <c r="AB42" s="74"/>
      <c r="AC42" s="73"/>
      <c r="AD42" s="47">
        <f t="shared" si="0"/>
        <v>0</v>
      </c>
      <c r="AE42" s="72">
        <f t="shared" si="1"/>
        <v>0</v>
      </c>
      <c r="AF42" s="48">
        <f t="shared" si="2"/>
        <v>0</v>
      </c>
      <c r="AG42" s="49">
        <f t="shared" si="3"/>
        <v>0</v>
      </c>
      <c r="AH42" s="49">
        <f t="shared" si="4"/>
        <v>0</v>
      </c>
      <c r="AI42" s="89">
        <f t="shared" si="5"/>
        <v>0</v>
      </c>
    </row>
    <row r="43" spans="1:35" ht="18" thickBot="1">
      <c r="A43" s="50">
        <v>36</v>
      </c>
      <c r="B43" s="51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6"/>
      <c r="W43" s="72"/>
      <c r="X43" s="73"/>
      <c r="Y43" s="74"/>
      <c r="Z43" s="74"/>
      <c r="AA43" s="74"/>
      <c r="AB43" s="74"/>
      <c r="AC43" s="73"/>
      <c r="AD43" s="47">
        <f t="shared" si="0"/>
        <v>0</v>
      </c>
      <c r="AE43" s="72">
        <f t="shared" si="1"/>
        <v>0</v>
      </c>
      <c r="AF43" s="48">
        <f t="shared" si="2"/>
        <v>0</v>
      </c>
      <c r="AG43" s="49">
        <f t="shared" si="3"/>
        <v>0</v>
      </c>
      <c r="AH43" s="49">
        <f t="shared" si="4"/>
        <v>0</v>
      </c>
      <c r="AI43" s="89">
        <f t="shared" si="5"/>
        <v>0</v>
      </c>
    </row>
    <row r="44" spans="1:35" ht="18" thickBot="1">
      <c r="A44" s="50">
        <v>37</v>
      </c>
      <c r="B44" s="51"/>
      <c r="C44" s="4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6"/>
      <c r="W44" s="72"/>
      <c r="X44" s="73"/>
      <c r="Y44" s="74"/>
      <c r="Z44" s="74"/>
      <c r="AA44" s="74"/>
      <c r="AB44" s="74"/>
      <c r="AC44" s="73"/>
      <c r="AD44" s="47">
        <f t="shared" si="0"/>
        <v>0</v>
      </c>
      <c r="AE44" s="72">
        <f t="shared" si="1"/>
        <v>0</v>
      </c>
      <c r="AF44" s="48">
        <f t="shared" si="2"/>
        <v>0</v>
      </c>
      <c r="AG44" s="49">
        <f t="shared" si="3"/>
        <v>0</v>
      </c>
      <c r="AH44" s="49">
        <f t="shared" si="4"/>
        <v>0</v>
      </c>
      <c r="AI44" s="89">
        <f t="shared" si="5"/>
        <v>0</v>
      </c>
    </row>
    <row r="45" spans="1:35" ht="18" thickBot="1">
      <c r="A45" s="50">
        <v>38</v>
      </c>
      <c r="B45" s="51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/>
      <c r="W45" s="72"/>
      <c r="X45" s="73"/>
      <c r="Y45" s="74"/>
      <c r="Z45" s="74"/>
      <c r="AA45" s="74"/>
      <c r="AB45" s="74"/>
      <c r="AC45" s="73"/>
      <c r="AD45" s="47">
        <f t="shared" si="0"/>
        <v>0</v>
      </c>
      <c r="AE45" s="72">
        <f t="shared" si="1"/>
        <v>0</v>
      </c>
      <c r="AF45" s="48">
        <f t="shared" si="2"/>
        <v>0</v>
      </c>
      <c r="AG45" s="49">
        <f t="shared" si="3"/>
        <v>0</v>
      </c>
      <c r="AH45" s="49">
        <f t="shared" si="4"/>
        <v>0</v>
      </c>
      <c r="AI45" s="89">
        <f t="shared" si="5"/>
        <v>0</v>
      </c>
    </row>
    <row r="46" spans="1:35" ht="18" thickBot="1">
      <c r="A46" s="50">
        <v>39</v>
      </c>
      <c r="B46" s="51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6"/>
      <c r="W46" s="72"/>
      <c r="X46" s="73"/>
      <c r="Y46" s="74"/>
      <c r="Z46" s="74"/>
      <c r="AA46" s="74"/>
      <c r="AB46" s="74"/>
      <c r="AC46" s="73"/>
      <c r="AD46" s="47">
        <f t="shared" si="0"/>
        <v>0</v>
      </c>
      <c r="AE46" s="72">
        <f t="shared" si="1"/>
        <v>0</v>
      </c>
      <c r="AF46" s="48">
        <f t="shared" si="2"/>
        <v>0</v>
      </c>
      <c r="AG46" s="49">
        <f t="shared" si="3"/>
        <v>0</v>
      </c>
      <c r="AH46" s="49">
        <f t="shared" si="4"/>
        <v>0</v>
      </c>
      <c r="AI46" s="89">
        <f t="shared" si="5"/>
        <v>0</v>
      </c>
    </row>
    <row r="47" spans="1:35" ht="18" thickBot="1">
      <c r="A47" s="50">
        <v>40</v>
      </c>
      <c r="B47" s="51"/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6"/>
      <c r="W47" s="72"/>
      <c r="X47" s="73"/>
      <c r="Y47" s="74"/>
      <c r="Z47" s="74"/>
      <c r="AA47" s="74"/>
      <c r="AB47" s="74"/>
      <c r="AC47" s="73"/>
      <c r="AD47" s="47">
        <f t="shared" si="0"/>
        <v>0</v>
      </c>
      <c r="AE47" s="72">
        <f t="shared" si="1"/>
        <v>0</v>
      </c>
      <c r="AF47" s="48">
        <f t="shared" si="2"/>
        <v>0</v>
      </c>
      <c r="AG47" s="49">
        <f t="shared" si="3"/>
        <v>0</v>
      </c>
      <c r="AH47" s="49">
        <f t="shared" si="4"/>
        <v>0</v>
      </c>
      <c r="AI47" s="89">
        <f t="shared" si="5"/>
        <v>0</v>
      </c>
    </row>
    <row r="48" spans="1:35" ht="18" thickBot="1">
      <c r="A48" s="50">
        <v>41</v>
      </c>
      <c r="B48" s="51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6"/>
      <c r="W48" s="72"/>
      <c r="X48" s="73"/>
      <c r="Y48" s="74"/>
      <c r="Z48" s="74"/>
      <c r="AA48" s="74"/>
      <c r="AB48" s="74"/>
      <c r="AC48" s="73"/>
      <c r="AD48" s="47">
        <f t="shared" si="0"/>
        <v>0</v>
      </c>
      <c r="AE48" s="72">
        <f t="shared" si="1"/>
        <v>0</v>
      </c>
      <c r="AF48" s="48">
        <f t="shared" si="2"/>
        <v>0</v>
      </c>
      <c r="AG48" s="49">
        <f t="shared" si="3"/>
        <v>0</v>
      </c>
      <c r="AH48" s="49">
        <f t="shared" si="4"/>
        <v>0</v>
      </c>
      <c r="AI48" s="89">
        <f t="shared" si="5"/>
        <v>0</v>
      </c>
    </row>
    <row r="49" spans="1:35" ht="18" thickBot="1">
      <c r="A49" s="50">
        <v>42</v>
      </c>
      <c r="B49" s="51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6"/>
      <c r="W49" s="72"/>
      <c r="X49" s="73"/>
      <c r="Y49" s="74"/>
      <c r="Z49" s="74"/>
      <c r="AA49" s="74"/>
      <c r="AB49" s="74"/>
      <c r="AC49" s="73"/>
      <c r="AD49" s="47">
        <f t="shared" si="0"/>
        <v>0</v>
      </c>
      <c r="AE49" s="72">
        <f t="shared" si="1"/>
        <v>0</v>
      </c>
      <c r="AF49" s="48">
        <f t="shared" si="2"/>
        <v>0</v>
      </c>
      <c r="AG49" s="49">
        <f t="shared" si="3"/>
        <v>0</v>
      </c>
      <c r="AH49" s="49">
        <f t="shared" si="4"/>
        <v>0</v>
      </c>
      <c r="AI49" s="89">
        <f t="shared" si="5"/>
        <v>0</v>
      </c>
    </row>
    <row r="50" spans="1:35" ht="18" thickBot="1">
      <c r="A50" s="50">
        <v>43</v>
      </c>
      <c r="B50" s="51"/>
      <c r="C50" s="4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6"/>
      <c r="W50" s="72"/>
      <c r="X50" s="73"/>
      <c r="Y50" s="74"/>
      <c r="Z50" s="74"/>
      <c r="AA50" s="74"/>
      <c r="AB50" s="74"/>
      <c r="AC50" s="73"/>
      <c r="AD50" s="47">
        <f t="shared" si="0"/>
        <v>0</v>
      </c>
      <c r="AE50" s="72">
        <f t="shared" si="1"/>
        <v>0</v>
      </c>
      <c r="AF50" s="48">
        <f t="shared" si="2"/>
        <v>0</v>
      </c>
      <c r="AG50" s="49">
        <f t="shared" si="3"/>
        <v>0</v>
      </c>
      <c r="AH50" s="49">
        <f t="shared" si="4"/>
        <v>0</v>
      </c>
      <c r="AI50" s="89">
        <f t="shared" si="5"/>
        <v>0</v>
      </c>
    </row>
    <row r="51" spans="1:35" ht="18" thickBot="1">
      <c r="A51" s="50">
        <v>44</v>
      </c>
      <c r="B51" s="51"/>
      <c r="C51" s="44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6"/>
      <c r="W51" s="72"/>
      <c r="X51" s="73"/>
      <c r="Y51" s="74"/>
      <c r="Z51" s="74"/>
      <c r="AA51" s="74"/>
      <c r="AB51" s="74"/>
      <c r="AC51" s="73"/>
      <c r="AD51" s="47">
        <f t="shared" si="0"/>
        <v>0</v>
      </c>
      <c r="AE51" s="72">
        <f t="shared" si="1"/>
        <v>0</v>
      </c>
      <c r="AF51" s="48">
        <f t="shared" si="2"/>
        <v>0</v>
      </c>
      <c r="AG51" s="49">
        <f t="shared" si="3"/>
        <v>0</v>
      </c>
      <c r="AH51" s="49">
        <f t="shared" si="4"/>
        <v>0</v>
      </c>
      <c r="AI51" s="89">
        <f t="shared" si="5"/>
        <v>0</v>
      </c>
    </row>
    <row r="52" spans="1:35" ht="18" thickBot="1">
      <c r="A52" s="50">
        <v>45</v>
      </c>
      <c r="B52" s="51"/>
      <c r="C52" s="44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6"/>
      <c r="W52" s="72"/>
      <c r="X52" s="73"/>
      <c r="Y52" s="74"/>
      <c r="Z52" s="74"/>
      <c r="AA52" s="74"/>
      <c r="AB52" s="74"/>
      <c r="AC52" s="73"/>
      <c r="AD52" s="47">
        <f t="shared" si="0"/>
        <v>0</v>
      </c>
      <c r="AE52" s="72">
        <f t="shared" si="1"/>
        <v>0</v>
      </c>
      <c r="AF52" s="48">
        <f t="shared" si="2"/>
        <v>0</v>
      </c>
      <c r="AG52" s="49">
        <f t="shared" si="3"/>
        <v>0</v>
      </c>
      <c r="AH52" s="49">
        <f t="shared" si="4"/>
        <v>0</v>
      </c>
      <c r="AI52" s="89">
        <f t="shared" si="5"/>
        <v>0</v>
      </c>
    </row>
    <row r="53" spans="1:35" ht="18" thickBot="1">
      <c r="A53" s="50">
        <v>46</v>
      </c>
      <c r="B53" s="51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6"/>
      <c r="W53" s="72"/>
      <c r="X53" s="73"/>
      <c r="Y53" s="74"/>
      <c r="Z53" s="74"/>
      <c r="AA53" s="74"/>
      <c r="AB53" s="74"/>
      <c r="AC53" s="73"/>
      <c r="AD53" s="47">
        <f t="shared" si="0"/>
        <v>0</v>
      </c>
      <c r="AE53" s="72">
        <f t="shared" si="1"/>
        <v>0</v>
      </c>
      <c r="AF53" s="48">
        <f t="shared" si="2"/>
        <v>0</v>
      </c>
      <c r="AG53" s="49">
        <f t="shared" si="3"/>
        <v>0</v>
      </c>
      <c r="AH53" s="49">
        <f t="shared" si="4"/>
        <v>0</v>
      </c>
      <c r="AI53" s="89">
        <f t="shared" si="5"/>
        <v>0</v>
      </c>
    </row>
    <row r="54" spans="1:35" ht="18" thickBot="1">
      <c r="A54" s="50">
        <v>47</v>
      </c>
      <c r="B54" s="51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6"/>
      <c r="W54" s="72"/>
      <c r="X54" s="73"/>
      <c r="Y54" s="74"/>
      <c r="Z54" s="74"/>
      <c r="AA54" s="74"/>
      <c r="AB54" s="74"/>
      <c r="AC54" s="73"/>
      <c r="AD54" s="47">
        <f t="shared" si="0"/>
        <v>0</v>
      </c>
      <c r="AE54" s="72">
        <f t="shared" si="1"/>
        <v>0</v>
      </c>
      <c r="AF54" s="48">
        <f t="shared" si="2"/>
        <v>0</v>
      </c>
      <c r="AG54" s="49">
        <f t="shared" si="3"/>
        <v>0</v>
      </c>
      <c r="AH54" s="49">
        <f t="shared" si="4"/>
        <v>0</v>
      </c>
      <c r="AI54" s="89">
        <f t="shared" si="5"/>
        <v>0</v>
      </c>
    </row>
    <row r="55" spans="1:35" ht="18" thickBot="1">
      <c r="A55" s="50">
        <v>48</v>
      </c>
      <c r="B55" s="51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  <c r="W55" s="72"/>
      <c r="X55" s="73"/>
      <c r="Y55" s="74"/>
      <c r="Z55" s="74"/>
      <c r="AA55" s="74"/>
      <c r="AB55" s="74"/>
      <c r="AC55" s="73"/>
      <c r="AD55" s="47">
        <f t="shared" si="0"/>
        <v>0</v>
      </c>
      <c r="AE55" s="72">
        <f t="shared" si="1"/>
        <v>0</v>
      </c>
      <c r="AF55" s="48">
        <f t="shared" si="2"/>
        <v>0</v>
      </c>
      <c r="AG55" s="49">
        <f t="shared" si="3"/>
        <v>0</v>
      </c>
      <c r="AH55" s="49">
        <f t="shared" si="4"/>
        <v>0</v>
      </c>
      <c r="AI55" s="89">
        <f t="shared" si="5"/>
        <v>0</v>
      </c>
    </row>
    <row r="56" spans="1:35" ht="18" thickBot="1">
      <c r="A56" s="50">
        <v>49</v>
      </c>
      <c r="B56" s="43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6"/>
      <c r="W56" s="72"/>
      <c r="X56" s="73"/>
      <c r="Y56" s="74"/>
      <c r="Z56" s="74"/>
      <c r="AA56" s="74"/>
      <c r="AB56" s="74"/>
      <c r="AC56" s="73"/>
      <c r="AD56" s="47">
        <f t="shared" si="0"/>
        <v>0</v>
      </c>
      <c r="AE56" s="72">
        <f t="shared" si="1"/>
        <v>0</v>
      </c>
      <c r="AF56" s="48">
        <f t="shared" si="2"/>
        <v>0</v>
      </c>
      <c r="AG56" s="49">
        <f t="shared" si="3"/>
        <v>0</v>
      </c>
      <c r="AH56" s="49">
        <f t="shared" si="4"/>
        <v>0</v>
      </c>
      <c r="AI56" s="89">
        <f t="shared" si="5"/>
        <v>0</v>
      </c>
    </row>
    <row r="57" spans="1:35" ht="18" thickBot="1">
      <c r="A57" s="50">
        <v>50</v>
      </c>
      <c r="B57" s="51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6"/>
      <c r="W57" s="72"/>
      <c r="X57" s="73"/>
      <c r="Y57" s="74"/>
      <c r="Z57" s="74"/>
      <c r="AA57" s="74"/>
      <c r="AB57" s="74"/>
      <c r="AC57" s="73"/>
      <c r="AD57" s="47">
        <f t="shared" si="0"/>
        <v>0</v>
      </c>
      <c r="AE57" s="72">
        <f t="shared" si="1"/>
        <v>0</v>
      </c>
      <c r="AF57" s="48">
        <f t="shared" si="2"/>
        <v>0</v>
      </c>
      <c r="AG57" s="49">
        <f t="shared" si="3"/>
        <v>0</v>
      </c>
      <c r="AH57" s="49">
        <f t="shared" si="4"/>
        <v>0</v>
      </c>
      <c r="AI57" s="89">
        <f t="shared" si="5"/>
        <v>0</v>
      </c>
    </row>
    <row r="58" spans="1:35" ht="18" thickBot="1">
      <c r="A58" s="53"/>
      <c r="B58" s="17" t="s">
        <v>1</v>
      </c>
      <c r="C58" s="18">
        <f aca="true" t="shared" si="6" ref="C58:AC58">SUM(C8:C57)</f>
        <v>0</v>
      </c>
      <c r="D58" s="19">
        <f t="shared" si="6"/>
        <v>0</v>
      </c>
      <c r="E58" s="19">
        <f t="shared" si="6"/>
        <v>0</v>
      </c>
      <c r="F58" s="19">
        <f t="shared" si="6"/>
        <v>0</v>
      </c>
      <c r="G58" s="19">
        <f t="shared" si="6"/>
        <v>0</v>
      </c>
      <c r="H58" s="19">
        <f t="shared" si="6"/>
        <v>0</v>
      </c>
      <c r="I58" s="19">
        <f t="shared" si="6"/>
        <v>0</v>
      </c>
      <c r="J58" s="19">
        <f t="shared" si="6"/>
        <v>0</v>
      </c>
      <c r="K58" s="19">
        <f t="shared" si="6"/>
        <v>0</v>
      </c>
      <c r="L58" s="19">
        <f t="shared" si="6"/>
        <v>0</v>
      </c>
      <c r="M58" s="19">
        <f t="shared" si="6"/>
        <v>0</v>
      </c>
      <c r="N58" s="19">
        <f t="shared" si="6"/>
        <v>0</v>
      </c>
      <c r="O58" s="19">
        <f t="shared" si="6"/>
        <v>0</v>
      </c>
      <c r="P58" s="19">
        <f t="shared" si="6"/>
        <v>0</v>
      </c>
      <c r="Q58" s="19">
        <f t="shared" si="6"/>
        <v>0</v>
      </c>
      <c r="R58" s="19">
        <f t="shared" si="6"/>
        <v>0</v>
      </c>
      <c r="S58" s="19">
        <f t="shared" si="6"/>
        <v>0</v>
      </c>
      <c r="T58" s="19">
        <f t="shared" si="6"/>
        <v>0</v>
      </c>
      <c r="U58" s="19">
        <f t="shared" si="6"/>
        <v>0</v>
      </c>
      <c r="V58" s="20">
        <f t="shared" si="6"/>
        <v>0</v>
      </c>
      <c r="W58" s="75">
        <f t="shared" si="6"/>
        <v>0</v>
      </c>
      <c r="X58" s="76">
        <f t="shared" si="6"/>
        <v>0</v>
      </c>
      <c r="Y58" s="77">
        <f t="shared" si="6"/>
        <v>0</v>
      </c>
      <c r="Z58" s="77">
        <f t="shared" si="6"/>
        <v>0</v>
      </c>
      <c r="AA58" s="77">
        <f t="shared" si="6"/>
        <v>0</v>
      </c>
      <c r="AB58" s="77">
        <f t="shared" si="6"/>
        <v>0</v>
      </c>
      <c r="AC58" s="78">
        <f t="shared" si="6"/>
        <v>0</v>
      </c>
      <c r="AD58" s="21">
        <f>SUM($AD8:$AD57)</f>
        <v>0</v>
      </c>
      <c r="AE58" s="75">
        <f>SUM($AE8:$AE57)</f>
        <v>0</v>
      </c>
      <c r="AF58" s="22">
        <f>SUM($AF8:$AF57)</f>
        <v>0</v>
      </c>
      <c r="AG58" s="22">
        <f>SUM($AG8:$AG57)</f>
        <v>0</v>
      </c>
      <c r="AH58" s="22">
        <f>SUM($AH8:$AH57)</f>
        <v>0</v>
      </c>
      <c r="AI58" s="90">
        <f>SUM($AI8:$AI57)</f>
        <v>0</v>
      </c>
    </row>
    <row r="59" spans="1:35" ht="35.25" thickBot="1">
      <c r="A59" s="46"/>
      <c r="B59" s="23" t="s">
        <v>6</v>
      </c>
      <c r="C59" s="24">
        <f>E3*1</f>
        <v>0</v>
      </c>
      <c r="D59" s="25">
        <f>E3*1</f>
        <v>0</v>
      </c>
      <c r="E59" s="25">
        <f>E3*1</f>
        <v>0</v>
      </c>
      <c r="F59" s="25">
        <f>E3*1</f>
        <v>0</v>
      </c>
      <c r="G59" s="25">
        <f>E3*1</f>
        <v>0</v>
      </c>
      <c r="H59" s="25">
        <f>E3*1</f>
        <v>0</v>
      </c>
      <c r="I59" s="25">
        <f>E3*1</f>
        <v>0</v>
      </c>
      <c r="J59" s="25">
        <f>E3*1</f>
        <v>0</v>
      </c>
      <c r="K59" s="25">
        <f>E3*1</f>
        <v>0</v>
      </c>
      <c r="L59" s="25">
        <f>E3*1</f>
        <v>0</v>
      </c>
      <c r="M59" s="25">
        <f>E3*1</f>
        <v>0</v>
      </c>
      <c r="N59" s="25">
        <f>E3*1</f>
        <v>0</v>
      </c>
      <c r="O59" s="25">
        <f>E3*1</f>
        <v>0</v>
      </c>
      <c r="P59" s="25">
        <f>E3*1</f>
        <v>0</v>
      </c>
      <c r="Q59" s="25">
        <f>E3*1</f>
        <v>0</v>
      </c>
      <c r="R59" s="25">
        <f>E3*1</f>
        <v>0</v>
      </c>
      <c r="S59" s="25">
        <f>E3*1</f>
        <v>0</v>
      </c>
      <c r="T59" s="25">
        <f>E3*1</f>
        <v>0</v>
      </c>
      <c r="U59" s="25">
        <f>E3*1</f>
        <v>0</v>
      </c>
      <c r="V59" s="26">
        <f>E3*1</f>
        <v>0</v>
      </c>
      <c r="W59" s="79">
        <f>E3*2</f>
        <v>0</v>
      </c>
      <c r="X59" s="80">
        <f>E3*4</f>
        <v>0</v>
      </c>
      <c r="Y59" s="81">
        <f>E3*1</f>
        <v>0</v>
      </c>
      <c r="Z59" s="81">
        <f>E3*1</f>
        <v>0</v>
      </c>
      <c r="AA59" s="81">
        <f>E3*2</f>
        <v>0</v>
      </c>
      <c r="AB59" s="81">
        <f>E3*1</f>
        <v>0</v>
      </c>
      <c r="AC59" s="80">
        <f>E3*1</f>
        <v>0</v>
      </c>
      <c r="AD59" s="27">
        <f>E3*20</f>
        <v>0</v>
      </c>
      <c r="AE59" s="79">
        <f>E3*12</f>
        <v>0</v>
      </c>
      <c r="AF59" s="28">
        <f>E3*32</f>
        <v>0</v>
      </c>
      <c r="AG59" s="28">
        <f>E3*12</f>
        <v>0</v>
      </c>
      <c r="AH59" s="28">
        <f>E3*7</f>
        <v>0</v>
      </c>
      <c r="AI59" s="60">
        <f>E3*13</f>
        <v>0</v>
      </c>
    </row>
    <row r="60" spans="1:35" ht="23.25" customHeight="1" thickBot="1">
      <c r="A60" s="52"/>
      <c r="B60" s="17" t="s">
        <v>4</v>
      </c>
      <c r="C60" s="29" t="e">
        <f>C58/C59</f>
        <v>#DIV/0!</v>
      </c>
      <c r="D60" s="30" t="e">
        <f aca="true" t="shared" si="7" ref="D60:AA60">D58/D59</f>
        <v>#DIV/0!</v>
      </c>
      <c r="E60" s="30" t="e">
        <f t="shared" si="7"/>
        <v>#DIV/0!</v>
      </c>
      <c r="F60" s="30" t="e">
        <f t="shared" si="7"/>
        <v>#DIV/0!</v>
      </c>
      <c r="G60" s="30" t="e">
        <f t="shared" si="7"/>
        <v>#DIV/0!</v>
      </c>
      <c r="H60" s="30" t="e">
        <f t="shared" si="7"/>
        <v>#DIV/0!</v>
      </c>
      <c r="I60" s="30" t="e">
        <f t="shared" si="7"/>
        <v>#DIV/0!</v>
      </c>
      <c r="J60" s="30" t="e">
        <f t="shared" si="7"/>
        <v>#DIV/0!</v>
      </c>
      <c r="K60" s="30" t="e">
        <f t="shared" si="7"/>
        <v>#DIV/0!</v>
      </c>
      <c r="L60" s="30" t="e">
        <f t="shared" si="7"/>
        <v>#DIV/0!</v>
      </c>
      <c r="M60" s="30" t="e">
        <f t="shared" si="7"/>
        <v>#DIV/0!</v>
      </c>
      <c r="N60" s="30" t="e">
        <f t="shared" si="7"/>
        <v>#DIV/0!</v>
      </c>
      <c r="O60" s="30" t="e">
        <f t="shared" si="7"/>
        <v>#DIV/0!</v>
      </c>
      <c r="P60" s="30" t="e">
        <f t="shared" si="7"/>
        <v>#DIV/0!</v>
      </c>
      <c r="Q60" s="30" t="e">
        <f t="shared" si="7"/>
        <v>#DIV/0!</v>
      </c>
      <c r="R60" s="30" t="e">
        <f t="shared" si="7"/>
        <v>#DIV/0!</v>
      </c>
      <c r="S60" s="30" t="e">
        <f t="shared" si="7"/>
        <v>#DIV/0!</v>
      </c>
      <c r="T60" s="30" t="e">
        <f t="shared" si="7"/>
        <v>#DIV/0!</v>
      </c>
      <c r="U60" s="30" t="e">
        <f t="shared" si="7"/>
        <v>#DIV/0!</v>
      </c>
      <c r="V60" s="31" t="e">
        <f t="shared" si="7"/>
        <v>#DIV/0!</v>
      </c>
      <c r="W60" s="82" t="e">
        <f t="shared" si="7"/>
        <v>#DIV/0!</v>
      </c>
      <c r="X60" s="83" t="e">
        <f t="shared" si="7"/>
        <v>#DIV/0!</v>
      </c>
      <c r="Y60" s="84" t="e">
        <f t="shared" si="7"/>
        <v>#DIV/0!</v>
      </c>
      <c r="Z60" s="84" t="e">
        <f t="shared" si="7"/>
        <v>#DIV/0!</v>
      </c>
      <c r="AA60" s="84" t="e">
        <f t="shared" si="7"/>
        <v>#DIV/0!</v>
      </c>
      <c r="AB60" s="84" t="e">
        <f aca="true" t="shared" si="8" ref="AB60:AI60">AB58/AB59</f>
        <v>#DIV/0!</v>
      </c>
      <c r="AC60" s="85" t="e">
        <f t="shared" si="8"/>
        <v>#DIV/0!</v>
      </c>
      <c r="AD60" s="32" t="e">
        <f t="shared" si="8"/>
        <v>#DIV/0!</v>
      </c>
      <c r="AE60" s="82" t="e">
        <f t="shared" si="8"/>
        <v>#DIV/0!</v>
      </c>
      <c r="AF60" s="14" t="e">
        <f t="shared" si="8"/>
        <v>#DIV/0!</v>
      </c>
      <c r="AG60" s="33" t="e">
        <f t="shared" si="8"/>
        <v>#DIV/0!</v>
      </c>
      <c r="AH60" s="33" t="e">
        <f t="shared" si="8"/>
        <v>#DIV/0!</v>
      </c>
      <c r="AI60" s="91" t="e">
        <f t="shared" si="8"/>
        <v>#DIV/0!</v>
      </c>
    </row>
    <row r="61" spans="1:35" ht="17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86">
        <f>W58</f>
        <v>0</v>
      </c>
      <c r="X61" s="136">
        <f>X58+Y58+Z58+AA58+AB58+AC58</f>
        <v>0</v>
      </c>
      <c r="Y61" s="137"/>
      <c r="Z61" s="137"/>
      <c r="AA61" s="137"/>
      <c r="AB61" s="137"/>
      <c r="AC61" s="138"/>
      <c r="AD61" s="34"/>
      <c r="AE61" s="34"/>
      <c r="AF61" s="105" t="s">
        <v>29</v>
      </c>
      <c r="AG61" s="34"/>
      <c r="AH61" s="34"/>
      <c r="AI61" s="34"/>
    </row>
    <row r="62" spans="1:35" ht="17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87">
        <f>W59</f>
        <v>0</v>
      </c>
      <c r="X62" s="139">
        <f>X59+Y59+Z59+AA59+AB59+AC59</f>
        <v>0</v>
      </c>
      <c r="Y62" s="140"/>
      <c r="Z62" s="140"/>
      <c r="AA62" s="140"/>
      <c r="AB62" s="140"/>
      <c r="AC62" s="141"/>
      <c r="AD62" s="34"/>
      <c r="AE62" s="34"/>
      <c r="AF62" s="106"/>
      <c r="AG62" s="34"/>
      <c r="AH62" s="34"/>
      <c r="AI62" s="34"/>
    </row>
    <row r="63" spans="1:35" ht="39" customHeight="1" thickBo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88" t="e">
        <f>W61/W62</f>
        <v>#DIV/0!</v>
      </c>
      <c r="X63" s="131" t="e">
        <f>X61/X62</f>
        <v>#DIV/0!</v>
      </c>
      <c r="Y63" s="132"/>
      <c r="Z63" s="132"/>
      <c r="AA63" s="132"/>
      <c r="AB63" s="133"/>
      <c r="AC63" s="134"/>
      <c r="AD63" s="34"/>
      <c r="AE63" s="34"/>
      <c r="AF63" s="106"/>
      <c r="AG63" s="34"/>
      <c r="AH63" s="34"/>
      <c r="AI63" s="34"/>
    </row>
  </sheetData>
  <sheetProtection insertRows="0" deleteRows="0"/>
  <mergeCells count="22">
    <mergeCell ref="X63:AC63"/>
    <mergeCell ref="A2:H2"/>
    <mergeCell ref="A3:D3"/>
    <mergeCell ref="X61:AC61"/>
    <mergeCell ref="X62:AC62"/>
    <mergeCell ref="G3:J3"/>
    <mergeCell ref="R3:U3"/>
    <mergeCell ref="B4:D4"/>
    <mergeCell ref="E4:F4"/>
    <mergeCell ref="A1:AC1"/>
    <mergeCell ref="A5:A7"/>
    <mergeCell ref="AF5:AF7"/>
    <mergeCell ref="AD5:AD7"/>
    <mergeCell ref="AE5:AE7"/>
    <mergeCell ref="G4:J4"/>
    <mergeCell ref="K3:L3"/>
    <mergeCell ref="K4:L4"/>
    <mergeCell ref="AF61:AF63"/>
    <mergeCell ref="AI5:AI7"/>
    <mergeCell ref="AG3:AI4"/>
    <mergeCell ref="AG5:AG7"/>
    <mergeCell ref="AH5:AH7"/>
  </mergeCells>
  <printOptions/>
  <pageMargins left="0.75" right="0.61" top="0.38" bottom="0.5" header="0.28" footer="0.39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B3:K79"/>
  <sheetViews>
    <sheetView zoomScalePageLayoutView="0" workbookViewId="0" topLeftCell="B1">
      <selection activeCell="E21" sqref="E21"/>
    </sheetView>
  </sheetViews>
  <sheetFormatPr defaultColWidth="9.140625" defaultRowHeight="12.75"/>
  <cols>
    <col min="3" max="3" width="46.140625" style="0" customWidth="1"/>
    <col min="4" max="4" width="11.140625" style="1" customWidth="1"/>
    <col min="5" max="5" width="9.140625" style="1" customWidth="1"/>
    <col min="6" max="6" width="13.421875" style="0" customWidth="1"/>
    <col min="7" max="7" width="4.421875" style="0" customWidth="1"/>
    <col min="8" max="8" width="26.8515625" style="11" customWidth="1"/>
    <col min="13" max="13" width="16.421875" style="0" customWidth="1"/>
  </cols>
  <sheetData>
    <row r="3" spans="4:5" ht="12.75">
      <c r="D3" s="1" t="s">
        <v>5</v>
      </c>
      <c r="E3" s="1" t="s">
        <v>43</v>
      </c>
    </row>
    <row r="4" spans="3:6" ht="12.75">
      <c r="C4" t="s">
        <v>28</v>
      </c>
      <c r="D4" s="1" t="e">
        <f>Dane!AG60</f>
        <v>#DIV/0!</v>
      </c>
      <c r="E4" s="1">
        <v>0.73</v>
      </c>
      <c r="F4" s="1"/>
    </row>
    <row r="5" spans="3:6" ht="12.75">
      <c r="C5" t="s">
        <v>17</v>
      </c>
      <c r="D5" s="1" t="e">
        <f>Dane!AH60</f>
        <v>#DIV/0!</v>
      </c>
      <c r="E5" s="1">
        <v>0.79</v>
      </c>
      <c r="F5" s="1"/>
    </row>
    <row r="6" spans="3:6" ht="12.75">
      <c r="C6" t="s">
        <v>18</v>
      </c>
      <c r="D6" s="1" t="e">
        <f>Dane!AI60</f>
        <v>#DIV/0!</v>
      </c>
      <c r="E6" s="1">
        <v>0.53</v>
      </c>
      <c r="F6" s="1"/>
    </row>
    <row r="7" spans="3:6" ht="12.75">
      <c r="C7" s="3"/>
      <c r="D7" s="10"/>
      <c r="F7" s="1"/>
    </row>
    <row r="8" spans="3:6" ht="12.75">
      <c r="C8" s="3"/>
      <c r="D8" s="10"/>
      <c r="F8" s="1"/>
    </row>
    <row r="9" spans="3:6" ht="12.75">
      <c r="C9" s="3"/>
      <c r="D9" s="10"/>
      <c r="F9" s="1"/>
    </row>
    <row r="10" spans="3:6" ht="12.75">
      <c r="C10" s="3"/>
      <c r="D10" s="10"/>
      <c r="F10" s="1"/>
    </row>
    <row r="11" spans="3:6" ht="12.75">
      <c r="C11" s="3"/>
      <c r="F11" s="1"/>
    </row>
    <row r="12" spans="3:6" ht="12.75">
      <c r="C12" s="3"/>
      <c r="D12" s="10" t="s">
        <v>11</v>
      </c>
      <c r="E12" s="1" t="s">
        <v>43</v>
      </c>
      <c r="F12" s="1"/>
    </row>
    <row r="13" spans="2:6" ht="12.75">
      <c r="B13" s="58" t="s">
        <v>67</v>
      </c>
      <c r="C13" s="96" t="s">
        <v>71</v>
      </c>
      <c r="D13" s="98" t="e">
        <f>(Dane!E60+Dane!P60+Dane!T60)/3</f>
        <v>#DIV/0!</v>
      </c>
      <c r="E13" s="1">
        <f>(0.83+0.82+0.81)/3</f>
        <v>0.82</v>
      </c>
      <c r="F13" s="1"/>
    </row>
    <row r="14" spans="2:6" ht="12.75">
      <c r="B14" s="58" t="s">
        <v>41</v>
      </c>
      <c r="C14" s="97" t="s">
        <v>72</v>
      </c>
      <c r="D14" s="98" t="e">
        <f>Dane!F60</f>
        <v>#DIV/0!</v>
      </c>
      <c r="E14" s="1">
        <f>$J$34</f>
        <v>0.77</v>
      </c>
      <c r="F14" s="1"/>
    </row>
    <row r="15" spans="2:6" ht="12.75">
      <c r="B15" s="58" t="s">
        <v>68</v>
      </c>
      <c r="C15" s="97" t="s">
        <v>73</v>
      </c>
      <c r="D15" s="98" t="e">
        <f>(Dane!K60+Dane!O60+Dane!Q60)/3</f>
        <v>#DIV/0!</v>
      </c>
      <c r="E15" s="1">
        <f>(0.91+0.42+0.72)/3</f>
        <v>0.6833333333333332</v>
      </c>
      <c r="F15" s="1"/>
    </row>
    <row r="16" spans="2:6" ht="12.75">
      <c r="B16" s="58" t="s">
        <v>75</v>
      </c>
      <c r="C16" s="97" t="s">
        <v>74</v>
      </c>
      <c r="D16" s="98" t="e">
        <f>Dane!I60</f>
        <v>#DIV/0!</v>
      </c>
      <c r="E16" s="1">
        <f>$J$37</f>
        <v>0.76</v>
      </c>
      <c r="F16" s="1"/>
    </row>
    <row r="17" spans="2:6" ht="12.75">
      <c r="B17" s="58" t="s">
        <v>40</v>
      </c>
      <c r="C17" s="97" t="s">
        <v>80</v>
      </c>
      <c r="D17" s="98" t="e">
        <f>Dane!V60</f>
        <v>#DIV/0!</v>
      </c>
      <c r="E17" s="1">
        <f>$J$50</f>
        <v>0.59</v>
      </c>
      <c r="F17" s="1"/>
    </row>
    <row r="18" spans="2:6" ht="12.75">
      <c r="B18" s="95" t="s">
        <v>69</v>
      </c>
      <c r="C18" s="96" t="s">
        <v>70</v>
      </c>
      <c r="D18" s="98" t="e">
        <f>Dane!C60</f>
        <v>#DIV/0!</v>
      </c>
      <c r="E18" s="1">
        <f>$J$31</f>
        <v>0.87</v>
      </c>
      <c r="F18" s="1"/>
    </row>
    <row r="19" spans="2:6" ht="12.75">
      <c r="B19" s="103" t="s">
        <v>66</v>
      </c>
      <c r="C19" s="97" t="s">
        <v>77</v>
      </c>
      <c r="D19" s="98" t="e">
        <f>(Dane!J60+Dane!L60)/2</f>
        <v>#DIV/0!</v>
      </c>
      <c r="E19" s="1">
        <f>(0.74+0.88)/2</f>
        <v>0.81</v>
      </c>
      <c r="F19" s="1"/>
    </row>
    <row r="20" spans="2:6" ht="12.75">
      <c r="B20" s="95" t="s">
        <v>82</v>
      </c>
      <c r="C20" s="97" t="s">
        <v>81</v>
      </c>
      <c r="D20" s="98" t="e">
        <f>(Dane!M60+Dane!N60+Dane!R60)/3</f>
        <v>#DIV/0!</v>
      </c>
      <c r="E20" s="1">
        <f>(0.73+0.78+0.79)/3</f>
        <v>0.7666666666666666</v>
      </c>
      <c r="F20" s="1"/>
    </row>
    <row r="21" spans="2:6" ht="12.75">
      <c r="B21" s="95"/>
      <c r="C21" s="96"/>
      <c r="D21" s="98"/>
      <c r="F21" s="1"/>
    </row>
    <row r="22" spans="2:6" ht="12.75">
      <c r="B22" s="95"/>
      <c r="C22" s="96"/>
      <c r="D22" s="98"/>
      <c r="F22" s="1"/>
    </row>
    <row r="23" ht="12.75">
      <c r="H23" s="11" t="s">
        <v>27</v>
      </c>
    </row>
    <row r="24" spans="2:4" ht="12.75">
      <c r="B24" s="95"/>
      <c r="C24" s="96"/>
      <c r="D24" s="98"/>
    </row>
    <row r="25" spans="2:4" ht="12.75">
      <c r="B25" s="95"/>
      <c r="C25" s="96"/>
      <c r="D25" s="98"/>
    </row>
    <row r="26" spans="2:4" ht="12.75">
      <c r="B26" s="95"/>
      <c r="C26" s="97"/>
      <c r="D26" s="99"/>
    </row>
    <row r="27" spans="2:4" ht="12.75">
      <c r="B27" s="95"/>
      <c r="C27" s="97"/>
      <c r="D27" s="99"/>
    </row>
    <row r="28" spans="2:4" ht="12.75">
      <c r="B28" s="92"/>
      <c r="C28" s="93"/>
      <c r="D28" s="94"/>
    </row>
    <row r="29" spans="2:4" ht="12.75">
      <c r="B29" s="92"/>
      <c r="C29" s="97" t="s">
        <v>42</v>
      </c>
      <c r="D29" s="94"/>
    </row>
    <row r="30" spans="4:10" ht="12.75">
      <c r="D30" s="1" t="s">
        <v>11</v>
      </c>
      <c r="E30" s="1" t="s">
        <v>43</v>
      </c>
      <c r="I30" t="s">
        <v>5</v>
      </c>
      <c r="J30" t="s">
        <v>43</v>
      </c>
    </row>
    <row r="31" spans="2:11" ht="12.75">
      <c r="B31" s="97">
        <v>2.19</v>
      </c>
      <c r="C31" s="97" t="s">
        <v>76</v>
      </c>
      <c r="D31" s="1" t="e">
        <f>(Dane!D60+Dane!U60)/2</f>
        <v>#DIV/0!</v>
      </c>
      <c r="E31" s="1">
        <f>(J32+J49)/2</f>
        <v>0.81</v>
      </c>
      <c r="H31" s="11" t="s">
        <v>46</v>
      </c>
      <c r="I31" s="1" t="e">
        <f>Dane!C60</f>
        <v>#DIV/0!</v>
      </c>
      <c r="J31" s="1">
        <v>0.87</v>
      </c>
      <c r="K31" s="1"/>
    </row>
    <row r="32" spans="2:11" ht="12.75">
      <c r="B32" s="104" t="s">
        <v>66</v>
      </c>
      <c r="C32" s="97" t="s">
        <v>77</v>
      </c>
      <c r="D32" s="1" t="e">
        <f>(Dane!J60+Dane!L60)/2</f>
        <v>#DIV/0!</v>
      </c>
      <c r="E32" s="1">
        <f>(J38+J40)/2</f>
        <v>0.81</v>
      </c>
      <c r="H32" s="11" t="s">
        <v>26</v>
      </c>
      <c r="I32" s="1" t="e">
        <f>Dane!D60</f>
        <v>#DIV/0!</v>
      </c>
      <c r="J32" s="1">
        <v>0.75</v>
      </c>
      <c r="K32" s="1"/>
    </row>
    <row r="33" spans="2:11" ht="12.75">
      <c r="B33" s="97">
        <v>5</v>
      </c>
      <c r="C33" s="97" t="s">
        <v>78</v>
      </c>
      <c r="D33" s="1" t="e">
        <f>Dane!G60</f>
        <v>#DIV/0!</v>
      </c>
      <c r="E33" s="1">
        <f>$J$35</f>
        <v>0.77</v>
      </c>
      <c r="H33" s="11" t="s">
        <v>47</v>
      </c>
      <c r="I33" s="1" t="e">
        <f>Dane!E60</f>
        <v>#DIV/0!</v>
      </c>
      <c r="J33" s="1">
        <v>0.83</v>
      </c>
      <c r="K33" s="1"/>
    </row>
    <row r="34" spans="2:11" ht="12.75">
      <c r="B34" s="97">
        <v>17</v>
      </c>
      <c r="C34" s="97" t="s">
        <v>79</v>
      </c>
      <c r="D34" s="1" t="e">
        <f>Dane!S60</f>
        <v>#DIV/0!</v>
      </c>
      <c r="E34" s="1">
        <f>$J$47</f>
        <v>0.53</v>
      </c>
      <c r="H34" s="11" t="s">
        <v>48</v>
      </c>
      <c r="I34" s="1" t="e">
        <f>Dane!F60</f>
        <v>#DIV/0!</v>
      </c>
      <c r="J34" s="1">
        <v>0.77</v>
      </c>
      <c r="K34" s="1"/>
    </row>
    <row r="35" spans="3:11" ht="12.75">
      <c r="C35" s="11"/>
      <c r="H35" s="11" t="s">
        <v>49</v>
      </c>
      <c r="I35" s="1" t="e">
        <f>Dane!G60</f>
        <v>#DIV/0!</v>
      </c>
      <c r="J35" s="1">
        <v>0.77</v>
      </c>
      <c r="K35" s="1"/>
    </row>
    <row r="36" spans="3:11" ht="12.75">
      <c r="C36" s="11"/>
      <c r="H36" s="11" t="s">
        <v>50</v>
      </c>
      <c r="I36" s="1" t="e">
        <f>Dane!H60</f>
        <v>#DIV/0!</v>
      </c>
      <c r="J36" s="1">
        <v>0.7</v>
      </c>
      <c r="K36" s="1"/>
    </row>
    <row r="37" spans="3:11" ht="12.75">
      <c r="C37" s="11"/>
      <c r="H37" s="11" t="s">
        <v>51</v>
      </c>
      <c r="I37" s="1" t="e">
        <f>Dane!I60</f>
        <v>#DIV/0!</v>
      </c>
      <c r="J37" s="1">
        <v>0.76</v>
      </c>
      <c r="K37" s="1"/>
    </row>
    <row r="38" spans="3:11" ht="12.75">
      <c r="C38" s="11"/>
      <c r="H38" s="11" t="s">
        <v>35</v>
      </c>
      <c r="I38" s="1" t="e">
        <f>Dane!J60</f>
        <v>#DIV/0!</v>
      </c>
      <c r="J38" s="1">
        <v>0.74</v>
      </c>
      <c r="K38" s="1"/>
    </row>
    <row r="39" spans="3:11" ht="12.75">
      <c r="C39" s="11"/>
      <c r="H39" s="11" t="s">
        <v>53</v>
      </c>
      <c r="I39" s="1" t="e">
        <f>Dane!K60</f>
        <v>#DIV/0!</v>
      </c>
      <c r="J39" s="1">
        <v>0.91</v>
      </c>
      <c r="K39" s="1"/>
    </row>
    <row r="40" spans="3:11" ht="12.75">
      <c r="C40" s="11"/>
      <c r="H40" s="11" t="s">
        <v>54</v>
      </c>
      <c r="I40" s="1" t="e">
        <f>Dane!L60</f>
        <v>#DIV/0!</v>
      </c>
      <c r="J40" s="1">
        <v>0.88</v>
      </c>
      <c r="K40" s="1"/>
    </row>
    <row r="41" spans="3:11" ht="12.75">
      <c r="C41" s="11"/>
      <c r="H41" s="11" t="s">
        <v>55</v>
      </c>
      <c r="I41" s="1" t="e">
        <f>Dane!M60</f>
        <v>#DIV/0!</v>
      </c>
      <c r="J41" s="1">
        <v>0.73</v>
      </c>
      <c r="K41" s="1"/>
    </row>
    <row r="42" spans="3:11" ht="12.75">
      <c r="C42" s="11"/>
      <c r="H42" s="11" t="s">
        <v>56</v>
      </c>
      <c r="I42" s="1" t="e">
        <f>Dane!N60</f>
        <v>#DIV/0!</v>
      </c>
      <c r="J42" s="1">
        <v>0.78</v>
      </c>
      <c r="K42" s="1"/>
    </row>
    <row r="43" spans="3:11" ht="12.75">
      <c r="C43" s="11"/>
      <c r="H43" s="11" t="s">
        <v>52</v>
      </c>
      <c r="I43" s="1" t="e">
        <f>Dane!O60</f>
        <v>#DIV/0!</v>
      </c>
      <c r="J43" s="1">
        <v>0.42</v>
      </c>
      <c r="K43" s="1"/>
    </row>
    <row r="44" spans="3:11" ht="12.75">
      <c r="C44" s="11"/>
      <c r="H44" s="11" t="s">
        <v>57</v>
      </c>
      <c r="I44" s="1" t="e">
        <f>Dane!P60</f>
        <v>#DIV/0!</v>
      </c>
      <c r="J44" s="1">
        <v>0.82</v>
      </c>
      <c r="K44" s="1"/>
    </row>
    <row r="45" spans="3:11" ht="12.75">
      <c r="C45" s="11"/>
      <c r="H45" s="11" t="s">
        <v>58</v>
      </c>
      <c r="I45" s="1" t="e">
        <f>Dane!Q60</f>
        <v>#DIV/0!</v>
      </c>
      <c r="J45" s="1">
        <v>0.72</v>
      </c>
      <c r="K45" s="1"/>
    </row>
    <row r="46" spans="3:11" ht="12.75">
      <c r="C46" s="11"/>
      <c r="H46" s="11" t="s">
        <v>59</v>
      </c>
      <c r="I46" s="1" t="e">
        <f>Dane!R60</f>
        <v>#DIV/0!</v>
      </c>
      <c r="J46" s="1">
        <v>0.79</v>
      </c>
      <c r="K46" s="1"/>
    </row>
    <row r="47" spans="3:11" ht="12.75">
      <c r="C47" s="11"/>
      <c r="H47" s="11" t="s">
        <v>60</v>
      </c>
      <c r="I47" s="1" t="e">
        <f>Dane!S60</f>
        <v>#DIV/0!</v>
      </c>
      <c r="J47" s="1">
        <v>0.53</v>
      </c>
      <c r="K47" s="1"/>
    </row>
    <row r="48" spans="3:11" ht="12.75">
      <c r="C48" s="11"/>
      <c r="H48" s="11" t="s">
        <v>61</v>
      </c>
      <c r="I48" s="1" t="e">
        <f>Dane!T60</f>
        <v>#DIV/0!</v>
      </c>
      <c r="J48" s="1">
        <v>0.81</v>
      </c>
      <c r="K48" s="1"/>
    </row>
    <row r="49" spans="3:11" ht="12.75">
      <c r="C49" s="11"/>
      <c r="H49" s="11" t="s">
        <v>62</v>
      </c>
      <c r="I49" s="1" t="e">
        <f>Dane!U60</f>
        <v>#DIV/0!</v>
      </c>
      <c r="J49" s="1">
        <v>0.87</v>
      </c>
      <c r="K49" s="1"/>
    </row>
    <row r="50" spans="3:11" ht="12.75">
      <c r="C50" s="11"/>
      <c r="H50" s="11" t="s">
        <v>63</v>
      </c>
      <c r="I50" s="1" t="e">
        <f>Dane!V60</f>
        <v>#DIV/0!</v>
      </c>
      <c r="J50" s="1">
        <v>0.59</v>
      </c>
      <c r="K50" s="1"/>
    </row>
    <row r="51" spans="3:11" ht="12.75">
      <c r="C51" s="11"/>
      <c r="H51" s="11" t="s">
        <v>64</v>
      </c>
      <c r="I51" s="1" t="e">
        <f>Dane!W63</f>
        <v>#DIV/0!</v>
      </c>
      <c r="J51" s="1">
        <v>0.7</v>
      </c>
      <c r="K51" s="1"/>
    </row>
    <row r="52" spans="3:11" ht="12.75">
      <c r="C52" s="11"/>
      <c r="H52" s="11" t="s">
        <v>65</v>
      </c>
      <c r="I52" s="1" t="e">
        <f>Dane!X63</f>
        <v>#DIV/0!</v>
      </c>
      <c r="J52" s="1">
        <v>0.48</v>
      </c>
      <c r="K52" s="1"/>
    </row>
    <row r="53" spans="3:11" ht="12.75">
      <c r="C53" s="11"/>
      <c r="I53" s="1"/>
      <c r="J53" s="1"/>
      <c r="K53" s="1"/>
    </row>
    <row r="54" spans="3:11" ht="12.75">
      <c r="C54" s="11"/>
      <c r="I54" s="1"/>
      <c r="J54" s="1"/>
      <c r="K54" s="1"/>
    </row>
    <row r="55" spans="3:11" ht="12.75">
      <c r="C55" s="11"/>
      <c r="I55" s="1"/>
      <c r="J55" s="1"/>
      <c r="K55" s="1"/>
    </row>
    <row r="56" spans="3:11" ht="12.75">
      <c r="C56" s="11"/>
      <c r="I56" s="1"/>
      <c r="J56" s="1"/>
      <c r="K56" s="1"/>
    </row>
    <row r="57" ht="12.75">
      <c r="I57" s="1"/>
    </row>
    <row r="58" ht="12.75">
      <c r="I58" s="1"/>
    </row>
    <row r="59" ht="12.75">
      <c r="I59" s="1"/>
    </row>
    <row r="77" ht="12.75">
      <c r="I77" s="2"/>
    </row>
    <row r="78" ht="12.75">
      <c r="I78" s="2"/>
    </row>
    <row r="79" spans="8:9" ht="12.75">
      <c r="H79" s="12"/>
      <c r="I79" s="4"/>
    </row>
  </sheetData>
  <sheetProtection/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Ryszard</cp:lastModifiedBy>
  <cp:lastPrinted>2016-08-26T08:29:14Z</cp:lastPrinted>
  <dcterms:created xsi:type="dcterms:W3CDTF">2006-06-11T18:57:12Z</dcterms:created>
  <dcterms:modified xsi:type="dcterms:W3CDTF">2016-08-31T08:40:48Z</dcterms:modified>
  <cp:category/>
  <cp:version/>
  <cp:contentType/>
  <cp:contentStatus/>
</cp:coreProperties>
</file>